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32" yWindow="588" windowWidth="22716" windowHeight="8676"/>
  </bookViews>
  <sheets>
    <sheet name="ПМНО" sheetId="1" r:id="rId1"/>
    <sheet name="График" sheetId="2" r:id="rId2"/>
  </sheets>
  <calcPr calcId="145621"/>
</workbook>
</file>

<file path=xl/calcChain.xml><?xml version="1.0" encoding="utf-8"?>
<calcChain xmlns="http://schemas.openxmlformats.org/spreadsheetml/2006/main">
  <c r="F79" i="1" l="1"/>
  <c r="S71" i="1"/>
  <c r="R71" i="1"/>
  <c r="R70" i="1" s="1"/>
  <c r="Q71" i="1"/>
  <c r="S70" i="1"/>
  <c r="Q70" i="1"/>
  <c r="P70" i="1"/>
  <c r="O70" i="1"/>
  <c r="N70" i="1"/>
  <c r="M70" i="1"/>
  <c r="L70" i="1"/>
  <c r="K70" i="1"/>
  <c r="J70" i="1"/>
  <c r="I70" i="1"/>
  <c r="H70" i="1"/>
  <c r="G70" i="1"/>
  <c r="F70" i="1"/>
  <c r="Q68" i="1"/>
  <c r="Q67" i="1" s="1"/>
  <c r="S67" i="1"/>
  <c r="R67" i="1"/>
  <c r="P67" i="1"/>
  <c r="O67" i="1"/>
  <c r="N67" i="1"/>
  <c r="M67" i="1"/>
  <c r="L67" i="1"/>
  <c r="L50" i="1" s="1"/>
  <c r="L34" i="1" s="1"/>
  <c r="L80" i="1" s="1"/>
  <c r="K67" i="1"/>
  <c r="J67" i="1"/>
  <c r="I67" i="1"/>
  <c r="H67" i="1"/>
  <c r="G67" i="1"/>
  <c r="F67" i="1"/>
  <c r="R65" i="1"/>
  <c r="Q65" i="1"/>
  <c r="Q64" i="1" s="1"/>
  <c r="S64" i="1"/>
  <c r="R64" i="1"/>
  <c r="P64" i="1"/>
  <c r="O64" i="1"/>
  <c r="N64" i="1"/>
  <c r="M64" i="1"/>
  <c r="L64" i="1"/>
  <c r="K64" i="1"/>
  <c r="J64" i="1"/>
  <c r="I64" i="1"/>
  <c r="H64" i="1"/>
  <c r="G64" i="1"/>
  <c r="F64" i="1"/>
  <c r="P58" i="1"/>
  <c r="P51" i="1" s="1"/>
  <c r="P50" i="1" s="1"/>
  <c r="P34" i="1" s="1"/>
  <c r="P12" i="1" s="1"/>
  <c r="H58" i="1"/>
  <c r="F58" i="1" s="1"/>
  <c r="F51" i="1" s="1"/>
  <c r="F50" i="1" s="1"/>
  <c r="S51" i="1"/>
  <c r="R51" i="1"/>
  <c r="Q51" i="1"/>
  <c r="O51" i="1"/>
  <c r="N51" i="1"/>
  <c r="N50" i="1" s="1"/>
  <c r="M51" i="1"/>
  <c r="M50" i="1" s="1"/>
  <c r="L51" i="1"/>
  <c r="K51" i="1"/>
  <c r="J51" i="1"/>
  <c r="J50" i="1" s="1"/>
  <c r="I51" i="1"/>
  <c r="I50" i="1" s="1"/>
  <c r="G51" i="1"/>
  <c r="S50" i="1"/>
  <c r="O50" i="1"/>
  <c r="K50" i="1"/>
  <c r="G50" i="1"/>
  <c r="S35" i="1"/>
  <c r="R35" i="1"/>
  <c r="Q35" i="1"/>
  <c r="P35" i="1"/>
  <c r="O35" i="1"/>
  <c r="N35" i="1"/>
  <c r="M35" i="1"/>
  <c r="M34" i="1" s="1"/>
  <c r="L35" i="1"/>
  <c r="K35" i="1"/>
  <c r="J35" i="1"/>
  <c r="J34" i="1" s="1"/>
  <c r="J79" i="1" s="1"/>
  <c r="I35" i="1"/>
  <c r="I34" i="1" s="1"/>
  <c r="H35" i="1"/>
  <c r="G35" i="1"/>
  <c r="F35" i="1"/>
  <c r="F34" i="1" s="1"/>
  <c r="S34" i="1"/>
  <c r="S12" i="1" s="1"/>
  <c r="O34" i="1"/>
  <c r="O12" i="1" s="1"/>
  <c r="K34" i="1"/>
  <c r="G34" i="1"/>
  <c r="S28" i="1"/>
  <c r="S79" i="1" s="1"/>
  <c r="R28" i="1"/>
  <c r="Q28" i="1"/>
  <c r="P28" i="1"/>
  <c r="P79" i="1" s="1"/>
  <c r="O28" i="1"/>
  <c r="O79" i="1" s="1"/>
  <c r="N28" i="1"/>
  <c r="M28" i="1"/>
  <c r="M79" i="1" s="1"/>
  <c r="L28" i="1"/>
  <c r="L79" i="1" s="1"/>
  <c r="K28" i="1"/>
  <c r="K79" i="1" s="1"/>
  <c r="J28" i="1"/>
  <c r="I28" i="1"/>
  <c r="I79" i="1" s="1"/>
  <c r="H28" i="1"/>
  <c r="G28" i="1"/>
  <c r="G79" i="1" s="1"/>
  <c r="F28" i="1"/>
  <c r="H26" i="1"/>
  <c r="F26" i="1" s="1"/>
  <c r="H21" i="1"/>
  <c r="F21" i="1" s="1"/>
  <c r="H20" i="1"/>
  <c r="F20" i="1" s="1"/>
  <c r="H19" i="1"/>
  <c r="F19" i="1" s="1"/>
  <c r="H18" i="1"/>
  <c r="F18" i="1" s="1"/>
  <c r="H16" i="1"/>
  <c r="F16" i="1" s="1"/>
  <c r="H14" i="1"/>
  <c r="F14" i="1" s="1"/>
  <c r="M12" i="1"/>
  <c r="M11" i="1" s="1"/>
  <c r="L12" i="1"/>
  <c r="K12" i="1"/>
  <c r="K80" i="1" s="1"/>
  <c r="K78" i="1" s="1"/>
  <c r="J12" i="1"/>
  <c r="I12" i="1"/>
  <c r="I80" i="1" s="1"/>
  <c r="I78" i="1" s="1"/>
  <c r="G12" i="1"/>
  <c r="G80" i="1" s="1"/>
  <c r="G78" i="1" s="1"/>
  <c r="L11" i="1"/>
  <c r="L78" i="1" l="1"/>
  <c r="Q79" i="1"/>
  <c r="P11" i="1"/>
  <c r="P80" i="1"/>
  <c r="P78" i="1" s="1"/>
  <c r="N34" i="1"/>
  <c r="O80" i="1"/>
  <c r="O78" i="1" s="1"/>
  <c r="O11" i="1"/>
  <c r="Q50" i="1"/>
  <c r="J80" i="1"/>
  <c r="J78" i="1" s="1"/>
  <c r="F12" i="1"/>
  <c r="F80" i="1" s="1"/>
  <c r="F78" i="1" s="1"/>
  <c r="S80" i="1"/>
  <c r="S78" i="1" s="1"/>
  <c r="S11" i="1"/>
  <c r="Q34" i="1"/>
  <c r="Q12" i="1" s="1"/>
  <c r="R50" i="1"/>
  <c r="R34" i="1" s="1"/>
  <c r="M80" i="1"/>
  <c r="M78" i="1" s="1"/>
  <c r="H12" i="1"/>
  <c r="H51" i="1"/>
  <c r="H50" i="1" s="1"/>
  <c r="H34" i="1" s="1"/>
  <c r="H79" i="1" s="1"/>
  <c r="R12" i="1" l="1"/>
  <c r="R79" i="1"/>
  <c r="Q11" i="1"/>
  <c r="Q80" i="1"/>
  <c r="Q78" i="1" s="1"/>
  <c r="N12" i="1"/>
  <c r="N79" i="1"/>
  <c r="H80" i="1"/>
  <c r="H78" i="1" s="1"/>
  <c r="N11" i="1" l="1"/>
  <c r="N80" i="1"/>
  <c r="N78" i="1" s="1"/>
  <c r="R11" i="1"/>
  <c r="R80" i="1"/>
  <c r="R78" i="1" s="1"/>
</calcChain>
</file>

<file path=xl/sharedStrings.xml><?xml version="1.0" encoding="utf-8"?>
<sst xmlns="http://schemas.openxmlformats.org/spreadsheetml/2006/main" count="357" uniqueCount="228">
  <si>
    <t>3. План учебного процесса</t>
  </si>
  <si>
    <t>Индекс</t>
  </si>
  <si>
    <t>Наименование циклов, дисциплин, профессиональных модулей, МДК, практик</t>
  </si>
  <si>
    <t xml:space="preserve">Зачет </t>
  </si>
  <si>
    <t xml:space="preserve">Дифференцированный ачет </t>
  </si>
  <si>
    <t>Экзамен</t>
  </si>
  <si>
    <t>Учебная нагрузка обучающихся (час.)</t>
  </si>
  <si>
    <t>Распределение обязательной нагрузки по курсам и семестрам (час. в семестр)</t>
  </si>
  <si>
    <t>Макс.учебная нагрузка студента, ч</t>
  </si>
  <si>
    <t>Самост.учебная нагрузкастудента,ч</t>
  </si>
  <si>
    <t>Обязательная аудитория</t>
  </si>
  <si>
    <t>всего занятий</t>
  </si>
  <si>
    <t>в том числе</t>
  </si>
  <si>
    <t>I семестр  (18 недель)</t>
  </si>
  <si>
    <t>II семестр (21 недель)</t>
  </si>
  <si>
    <t>III семестр  (16 недель)</t>
  </si>
  <si>
    <t>IV семестр  (19 недель)</t>
  </si>
  <si>
    <t>V семестр  (12 недели)</t>
  </si>
  <si>
    <t>VI семестр  (15 недель)</t>
  </si>
  <si>
    <t>VII семестр  (16 недель)</t>
  </si>
  <si>
    <t>VIII семестр  (8 недель)</t>
  </si>
  <si>
    <t>лекций</t>
  </si>
  <si>
    <t>лаб. и практич. занятий, вкл. 
семинары</t>
  </si>
  <si>
    <t>курсовых работ</t>
  </si>
  <si>
    <t>Часов теоритеческого обучения в нед. (час/нед)</t>
  </si>
  <si>
    <t> ОУД.00</t>
  </si>
  <si>
    <t> Общеобразовательные дисциплины</t>
  </si>
  <si>
    <t> ОБД.01</t>
  </si>
  <si>
    <t>Русский язык</t>
  </si>
  <si>
    <t> ОБД.02</t>
  </si>
  <si>
    <t>Литература</t>
  </si>
  <si>
    <t> ОБД.03</t>
  </si>
  <si>
    <t>Родная литература (ингушская)</t>
  </si>
  <si>
    <t> ОБД.04</t>
  </si>
  <si>
    <t>Иностранный язык</t>
  </si>
  <si>
    <t> ОБД.05</t>
  </si>
  <si>
    <t>Математика</t>
  </si>
  <si>
    <t> ОБД.06</t>
  </si>
  <si>
    <t>История</t>
  </si>
  <si>
    <t> ОБД.07</t>
  </si>
  <si>
    <t>Физическая культура</t>
  </si>
  <si>
    <t> ОБД.08</t>
  </si>
  <si>
    <t>Основы безопасности и защиты Родины</t>
  </si>
  <si>
    <t> ОБД.09</t>
  </si>
  <si>
    <t>Астрономия</t>
  </si>
  <si>
    <t> ОБД.10</t>
  </si>
  <si>
    <t>Информатика</t>
  </si>
  <si>
    <t> ОБД.11</t>
  </si>
  <si>
    <t>Обществознание (включая экономику и право)</t>
  </si>
  <si>
    <t> ОБД.12</t>
  </si>
  <si>
    <t>Естествознание</t>
  </si>
  <si>
    <t> ОБД.13</t>
  </si>
  <si>
    <t>География</t>
  </si>
  <si>
    <t> ОБД.14</t>
  </si>
  <si>
    <t>Экология</t>
  </si>
  <si>
    <t>*</t>
  </si>
  <si>
    <t>Индивидуальный проект (литература)</t>
  </si>
  <si>
    <t> </t>
  </si>
  <si>
    <t>СГ.00</t>
  </si>
  <si>
    <t>Социально-гуманитарный цикл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</si>
  <si>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</si>
  <si>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</si>
  <si>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</si>
  <si>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</si>
  <si>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</si>
  <si>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СГ.04</t>
  </si>
  <si>
    <t>Основы финансовой грамотности</t>
  </si>
  <si>
    <t>СГ.05</t>
  </si>
  <si>
    <t>Безопасность жизнедеятельности</t>
  </si>
  <si>
    <t>П.00</t>
  </si>
  <si>
    <t>Профессиональный цикл</t>
  </si>
  <si>
    <t>ОП.00</t>
  </si>
  <si>
    <t>Общепрофессиональные дисциплины</t>
  </si>
  <si>
    <t>ОП.01</t>
  </si>
  <si>
    <t>Основы педагогики </t>
  </si>
  <si>
    <t>ОП.02</t>
  </si>
  <si>
    <t>Основы психологии</t>
  </si>
  <si>
    <t>ОП.03</t>
  </si>
  <si>
    <t>Основы обучения лиц с особыми образовательными потребностями</t>
  </si>
  <si>
    <t>ОП.04</t>
  </si>
  <si>
    <t>Русский язык и культура профессиональной коммуникации педагога</t>
  </si>
  <si>
    <t>ОП.05</t>
  </si>
  <si>
    <t>Возрастная анатомия, физиология и гигиена </t>
  </si>
  <si>
    <t>ОП.06</t>
  </si>
  <si>
    <t>Проектная и исследовательская деятельность в профессиональной сфере</t>
  </si>
  <si>
    <t>ОП.07</t>
  </si>
  <si>
    <t>Информатика и информационно-коммуникационные технологии в профессиональной деятельности</t>
  </si>
  <si>
    <t>ОП.08</t>
  </si>
  <si>
    <t>Математика в профессиональной деятельности учителя</t>
  </si>
  <si>
    <t>ОП.09</t>
  </si>
  <si>
    <t>Возрастная психология</t>
  </si>
  <si>
    <t>ОП.10</t>
  </si>
  <si>
    <t>Педагогическая психология</t>
  </si>
  <si>
    <t>ОП.11</t>
  </si>
  <si>
    <t>Психология общения</t>
  </si>
  <si>
    <t>ОП.12</t>
  </si>
  <si>
    <t>Правовое обеспечение профессиональной деятельности</t>
  </si>
  <si>
    <t>ОП.13</t>
  </si>
  <si>
    <t>Основы педагогического мастерства</t>
  </si>
  <si>
    <t>ОП.14</t>
  </si>
  <si>
    <t>Основы специальной педагогики и психологии</t>
  </si>
  <si>
    <t>ПМ.00</t>
  </si>
  <si>
    <t>Профессиональные модули</t>
  </si>
  <si>
    <t>ПМ.01</t>
  </si>
  <si>
    <t>Преподавание по программам начального общего образования</t>
  </si>
  <si>
    <t>МДК.01.01</t>
  </si>
  <si>
    <t>Теоретические основы организации обучения в начальных классах</t>
  </si>
  <si>
    <t>МДК.01.02</t>
  </si>
  <si>
    <t>Русский язык с методикой преподавания</t>
  </si>
  <si>
    <t>МДК.01.03</t>
  </si>
  <si>
    <t xml:space="preserve">Детская литература с практикумом по выразительному чтению </t>
  </si>
  <si>
    <t>МДК.01.04</t>
  </si>
  <si>
    <t>Теоретические основы начального курса математики с методикой преподавания</t>
  </si>
  <si>
    <t>МДК.01.05</t>
  </si>
  <si>
    <t>Естествознание с методикой преподавания</t>
  </si>
  <si>
    <t>МДК.01.06</t>
  </si>
  <si>
    <t>Обществознание с методикой преподавания</t>
  </si>
  <si>
    <t>МДК.01.07</t>
  </si>
  <si>
    <t>Методика обучения продуктивным видам деятельности с практикумом</t>
  </si>
  <si>
    <t>МДК.01.08</t>
  </si>
  <si>
    <t>Теория и методика физического воспитания с практикумом</t>
  </si>
  <si>
    <t>МДК.01.09</t>
  </si>
  <si>
    <t>Теория и методика музыкального воспитания с практикумом</t>
  </si>
  <si>
    <t>МДК.01.10</t>
  </si>
  <si>
    <t>Родной язык с методикой преподавания</t>
  </si>
  <si>
    <t>УП.01</t>
  </si>
  <si>
    <t>Учебная практика</t>
  </si>
  <si>
    <t>ПП.01.01</t>
  </si>
  <si>
    <t xml:space="preserve">Производственная практика (по профилю специальности) </t>
  </si>
  <si>
    <t>ПМ. 02</t>
  </si>
  <si>
    <t>Организация внеурочной деятельности и общения младших школьников</t>
  </si>
  <si>
    <t>МДК.02.01</t>
  </si>
  <si>
    <t>Основы организации внеурочной работы в области научно-познавательной деятельности</t>
  </si>
  <si>
    <t>ПП.02.01</t>
  </si>
  <si>
    <t>ПМ.03</t>
  </si>
  <si>
    <t>Классное руководство</t>
  </si>
  <si>
    <t>МДК.03.01</t>
  </si>
  <si>
    <t>Теоретические и методические основы деятельности классного руководителя</t>
  </si>
  <si>
    <t>ПП.03.01</t>
  </si>
  <si>
    <t>ПМ.04</t>
  </si>
  <si>
    <t>Методическое обеспечение образовательного процесса</t>
  </si>
  <si>
    <t>МДК.04.01</t>
  </si>
  <si>
    <t>Теоретические и прикладные аспекты методической работы учителя начальных классов</t>
  </si>
  <si>
    <t>ПП.04.01</t>
  </si>
  <si>
    <t>ГИА.00</t>
  </si>
  <si>
    <t>Государственная (итоговая) аттестация</t>
  </si>
  <si>
    <t>6 нед</t>
  </si>
  <si>
    <t>ГИА.01</t>
  </si>
  <si>
    <t xml:space="preserve">Подготовка к демонстрационному экзамену  </t>
  </si>
  <si>
    <t>ГИА.02</t>
  </si>
  <si>
    <t xml:space="preserve">Проведение демонстрационного экзамена   </t>
  </si>
  <si>
    <t>ГИА.03</t>
  </si>
  <si>
    <t>Подготовка и защита дипломного проекта (работы)</t>
  </si>
  <si>
    <t>ГИА.04</t>
  </si>
  <si>
    <t>Защита дипломного  проекта (работы)</t>
  </si>
  <si>
    <t>ООП</t>
  </si>
  <si>
    <t>ППССЗ</t>
  </si>
  <si>
    <t xml:space="preserve">ВСЕГО </t>
  </si>
  <si>
    <t>Консультации   по 4 часа на студента на каждый учебный год
Итоговая (государственная) аттестация:
1. Программа базовой подготовки
1.1. Государтсвенный экзамен 08.06 - 28.06 (3 недели)</t>
  </si>
  <si>
    <t>Всего</t>
  </si>
  <si>
    <t>Дисциплин и МДК</t>
  </si>
  <si>
    <t>учебной практики</t>
  </si>
  <si>
    <t>производст. практики/преддипл. практика</t>
  </si>
  <si>
    <t>Экзаменов</t>
  </si>
  <si>
    <t>Диф. Зачетов</t>
  </si>
  <si>
    <t>Зачетов</t>
  </si>
  <si>
    <t>График учебного процесса
Специальности 44.02.02 - Преподавание в начальных классах</t>
  </si>
  <si>
    <t>Курсы</t>
  </si>
  <si>
    <t>сентябрь</t>
  </si>
  <si>
    <t xml:space="preserve">29.09 - 5.10 </t>
  </si>
  <si>
    <t>октябрь</t>
  </si>
  <si>
    <t>27.10 - 2.11</t>
  </si>
  <si>
    <t>ноябрь</t>
  </si>
  <si>
    <t>декабрь</t>
  </si>
  <si>
    <t xml:space="preserve"> 29.12 - 4.01</t>
  </si>
  <si>
    <t>январь</t>
  </si>
  <si>
    <t>26.01 - 1.02</t>
  </si>
  <si>
    <t>февраль</t>
  </si>
  <si>
    <t xml:space="preserve"> 23.02 - 1.03</t>
  </si>
  <si>
    <t>март</t>
  </si>
  <si>
    <t xml:space="preserve"> 30.03 - 5.04</t>
  </si>
  <si>
    <t>апрель</t>
  </si>
  <si>
    <t>27.04 - 3.05</t>
  </si>
  <si>
    <t>май</t>
  </si>
  <si>
    <t>июнь</t>
  </si>
  <si>
    <t xml:space="preserve"> 29.06 - 5.07</t>
  </si>
  <si>
    <t>июль</t>
  </si>
  <si>
    <t xml:space="preserve"> 27.07 - 2.08</t>
  </si>
  <si>
    <t>август</t>
  </si>
  <si>
    <t xml:space="preserve"> 1-7</t>
  </si>
  <si>
    <t xml:space="preserve"> 8-14</t>
  </si>
  <si>
    <t xml:space="preserve"> 15-21</t>
  </si>
  <si>
    <t>22-28</t>
  </si>
  <si>
    <t xml:space="preserve"> 6-12</t>
  </si>
  <si>
    <t xml:space="preserve"> 13-19</t>
  </si>
  <si>
    <t xml:space="preserve"> 20-26</t>
  </si>
  <si>
    <t xml:space="preserve"> 3-9</t>
  </si>
  <si>
    <t xml:space="preserve"> 10-16</t>
  </si>
  <si>
    <t xml:space="preserve"> 17-23</t>
  </si>
  <si>
    <t xml:space="preserve"> 24-30</t>
  </si>
  <si>
    <t xml:space="preserve"> 22-28</t>
  </si>
  <si>
    <t xml:space="preserve"> 5-11</t>
  </si>
  <si>
    <t xml:space="preserve"> 12-18</t>
  </si>
  <si>
    <t xml:space="preserve"> 19-25</t>
  </si>
  <si>
    <t xml:space="preserve"> 2-8</t>
  </si>
  <si>
    <t xml:space="preserve"> 9-15</t>
  </si>
  <si>
    <t xml:space="preserve"> 16-22</t>
  </si>
  <si>
    <t xml:space="preserve"> 23-29</t>
  </si>
  <si>
    <t xml:space="preserve"> 4-10</t>
  </si>
  <si>
    <t xml:space="preserve"> 11-17</t>
  </si>
  <si>
    <t xml:space="preserve"> 18-24</t>
  </si>
  <si>
    <t xml:space="preserve"> 25-31</t>
  </si>
  <si>
    <t xml:space="preserve"> 6-12 </t>
  </si>
  <si>
    <t>13-19</t>
  </si>
  <si>
    <t xml:space="preserve"> 24-31</t>
  </si>
  <si>
    <t>К</t>
  </si>
  <si>
    <t>: :</t>
  </si>
  <si>
    <t>О</t>
  </si>
  <si>
    <t>::</t>
  </si>
  <si>
    <t>Х</t>
  </si>
  <si>
    <t>П</t>
  </si>
  <si>
    <t>И</t>
  </si>
  <si>
    <t>Промежуточная аттестация</t>
  </si>
  <si>
    <t>Каникулы</t>
  </si>
  <si>
    <t>Производственная практика (по профилю специальности)</t>
  </si>
  <si>
    <t xml:space="preserve">Государственная итоговая аттестация (Подготовка выпускной квалификационной работы) </t>
  </si>
  <si>
    <t>Теоретическое обучение</t>
  </si>
  <si>
    <t>Производственная практика (преддипломная)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</si>
</sst>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name val="Calibri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rgb="FFC0C0C0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2"/>
      </patternFill>
    </fill>
    <fill>
      <patternFill patternType="solid">
        <fgColor theme="0" tint="-0.34998626667073579"/>
        <bgColor indexed="65"/>
      </patternFill>
    </fill>
    <fill>
      <patternFill patternType="solid">
        <fgColor theme="0" tint="-0.34995574816125979"/>
        <bgColor indexed="65"/>
      </patternFill>
    </fill>
    <fill>
      <patternFill patternType="solid">
        <f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6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1" fillId="2" borderId="0" xfId="0" applyNumberFormat="1" applyFont="1" applyFill="1"/>
    <xf numFmtId="0" fontId="2" fillId="0" borderId="0" xfId="0" applyNumberFormat="1" applyFont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5" fillId="0" borderId="13" xfId="0" applyNumberFormat="1" applyFont="1" applyBorder="1" applyAlignment="1">
      <alignment horizontal="center" vertical="top" wrapText="1"/>
    </xf>
    <xf numFmtId="0" fontId="5" fillId="5" borderId="1" xfId="0" applyNumberFormat="1" applyFont="1" applyFill="1" applyBorder="1" applyAlignment="1">
      <alignment horizontal="center" vertical="top" wrapText="1"/>
    </xf>
    <xf numFmtId="0" fontId="5" fillId="5" borderId="13" xfId="0" applyNumberFormat="1" applyFont="1" applyFill="1" applyBorder="1" applyAlignment="1">
      <alignment horizontal="center" vertical="top" wrapText="1"/>
    </xf>
    <xf numFmtId="0" fontId="5" fillId="6" borderId="13" xfId="0" applyNumberFormat="1" applyFont="1" applyFill="1" applyBorder="1" applyAlignment="1">
      <alignment horizontal="center" vertical="top" wrapText="1"/>
    </xf>
    <xf numFmtId="0" fontId="5" fillId="6" borderId="1" xfId="0" applyNumberFormat="1" applyFont="1" applyFill="1" applyBorder="1" applyAlignment="1">
      <alignment horizontal="center" vertical="top" wrapText="1"/>
    </xf>
    <xf numFmtId="0" fontId="5" fillId="7" borderId="13" xfId="0" applyNumberFormat="1" applyFont="1" applyFill="1" applyBorder="1" applyAlignment="1">
      <alignment horizontal="center" vertical="top" wrapText="1"/>
    </xf>
    <xf numFmtId="0" fontId="5" fillId="8" borderId="13" xfId="0" applyNumberFormat="1" applyFont="1" applyFill="1" applyBorder="1" applyAlignment="1">
      <alignment horizontal="center" vertical="top" wrapText="1"/>
    </xf>
    <xf numFmtId="2" fontId="5" fillId="5" borderId="1" xfId="0" applyNumberFormat="1" applyFont="1" applyFill="1" applyBorder="1" applyAlignment="1">
      <alignment horizontal="center" vertical="top" wrapText="1"/>
    </xf>
    <xf numFmtId="2" fontId="5" fillId="5" borderId="13" xfId="0" applyNumberFormat="1" applyFont="1" applyFill="1" applyBorder="1" applyAlignment="1">
      <alignment horizontal="center" vertical="top" wrapText="1"/>
    </xf>
    <xf numFmtId="2" fontId="5" fillId="6" borderId="1" xfId="0" applyNumberFormat="1" applyFont="1" applyFill="1" applyBorder="1" applyAlignment="1">
      <alignment horizontal="center" vertical="top" wrapText="1"/>
    </xf>
    <xf numFmtId="2" fontId="5" fillId="7" borderId="13" xfId="0" applyNumberFormat="1" applyFont="1" applyFill="1" applyBorder="1" applyAlignment="1">
      <alignment horizontal="center" vertical="top" wrapText="1"/>
    </xf>
    <xf numFmtId="2" fontId="5" fillId="8" borderId="13" xfId="0" applyNumberFormat="1" applyFont="1" applyFill="1" applyBorder="1" applyAlignment="1">
      <alignment horizontal="center" vertical="top" wrapText="1"/>
    </xf>
    <xf numFmtId="0" fontId="7" fillId="0" borderId="0" xfId="0" applyNumberFormat="1" applyFont="1"/>
    <xf numFmtId="0" fontId="4" fillId="9" borderId="14" xfId="0" applyNumberFormat="1" applyFont="1" applyFill="1" applyBorder="1" applyAlignment="1">
      <alignment horizontal="center" vertical="center" wrapText="1"/>
    </xf>
    <xf numFmtId="0" fontId="4" fillId="9" borderId="15" xfId="0" applyNumberFormat="1" applyFont="1" applyFill="1" applyBorder="1" applyAlignment="1">
      <alignment horizontal="left" vertical="center" wrapText="1"/>
    </xf>
    <xf numFmtId="0" fontId="4" fillId="9" borderId="15" xfId="0" applyNumberFormat="1" applyFont="1" applyFill="1" applyBorder="1" applyAlignment="1">
      <alignment horizontal="center" vertical="center" wrapText="1"/>
    </xf>
    <xf numFmtId="0" fontId="4" fillId="9" borderId="0" xfId="0" applyNumberFormat="1" applyFont="1" applyFill="1" applyAlignment="1">
      <alignment horizontal="center" vertical="center" wrapText="1"/>
    </xf>
    <xf numFmtId="1" fontId="4" fillId="10" borderId="16" xfId="0" applyNumberFormat="1" applyFont="1" applyFill="1" applyBorder="1" applyAlignment="1">
      <alignment horizontal="center" vertical="center" wrapText="1"/>
    </xf>
    <xf numFmtId="0" fontId="4" fillId="9" borderId="16" xfId="0" applyNumberFormat="1" applyFont="1" applyFill="1" applyBorder="1" applyAlignment="1">
      <alignment horizontal="center" vertical="center" wrapText="1"/>
    </xf>
    <xf numFmtId="0" fontId="4" fillId="10" borderId="1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>
      <alignment horizontal="center" vertical="center" wrapText="1"/>
    </xf>
    <xf numFmtId="0" fontId="2" fillId="8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/>
    </xf>
    <xf numFmtId="0" fontId="2" fillId="11" borderId="1" xfId="0" applyNumberFormat="1" applyFont="1" applyFill="1" applyBorder="1" applyAlignment="1">
      <alignment horizontal="center" vertical="center" wrapText="1"/>
    </xf>
    <xf numFmtId="0" fontId="2" fillId="11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/>
    </xf>
    <xf numFmtId="0" fontId="4" fillId="10" borderId="1" xfId="0" applyNumberFormat="1" applyFont="1" applyFill="1" applyBorder="1" applyAlignment="1">
      <alignment horizontal="center" vertical="center" wrapText="1"/>
    </xf>
    <xf numFmtId="0" fontId="4" fillId="10" borderId="1" xfId="0" applyNumberFormat="1" applyFont="1" applyFill="1" applyBorder="1" applyAlignment="1">
      <alignment horizontal="left" vertical="center" wrapText="1"/>
    </xf>
    <xf numFmtId="0" fontId="8" fillId="1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9" fillId="7" borderId="1" xfId="0" applyNumberFormat="1" applyFont="1" applyFill="1" applyBorder="1" applyAlignment="1">
      <alignment horizontal="center" vertical="center"/>
    </xf>
    <xf numFmtId="0" fontId="9" fillId="8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>
      <alignment horizontal="center" vertical="center"/>
    </xf>
    <xf numFmtId="0" fontId="2" fillId="8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9" fillId="11" borderId="1" xfId="0" applyNumberFormat="1" applyFont="1" applyFill="1" applyBorder="1" applyAlignment="1">
      <alignment horizontal="center" vertical="center"/>
    </xf>
    <xf numFmtId="0" fontId="9" fillId="11" borderId="1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9" fillId="11" borderId="1" xfId="0" applyNumberFormat="1" applyFont="1" applyFill="1" applyBorder="1" applyAlignment="1">
      <alignment horizontal="left" vertical="center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Alignment="1">
      <alignment vertical="top"/>
    </xf>
    <xf numFmtId="0" fontId="2" fillId="3" borderId="1" xfId="0" applyNumberFormat="1" applyFont="1" applyFill="1" applyBorder="1" applyAlignment="1">
      <alignment horizontal="center" vertical="center"/>
    </xf>
    <xf numFmtId="0" fontId="4" fillId="12" borderId="1" xfId="0" applyNumberFormat="1" applyFont="1" applyFill="1" applyBorder="1" applyAlignment="1">
      <alignment horizontal="center" vertical="center" wrapText="1"/>
    </xf>
    <xf numFmtId="0" fontId="7" fillId="10" borderId="0" xfId="0" applyNumberFormat="1" applyFont="1" applyFill="1"/>
    <xf numFmtId="0" fontId="4" fillId="13" borderId="1" xfId="0" applyNumberFormat="1" applyFont="1" applyFill="1" applyBorder="1" applyAlignment="1">
      <alignment horizontal="center" vertical="center" wrapText="1"/>
    </xf>
    <xf numFmtId="0" fontId="4" fillId="13" borderId="1" xfId="0" applyNumberFormat="1" applyFont="1" applyFill="1" applyBorder="1" applyAlignment="1">
      <alignment horizontal="left" vertical="center" wrapText="1"/>
    </xf>
    <xf numFmtId="0" fontId="4" fillId="13" borderId="16" xfId="0" applyNumberFormat="1" applyFont="1" applyFill="1" applyBorder="1" applyAlignment="1">
      <alignment horizontal="left" vertical="center" wrapText="1"/>
    </xf>
    <xf numFmtId="0" fontId="2" fillId="13" borderId="17" xfId="0" applyNumberFormat="1" applyFont="1" applyFill="1" applyBorder="1" applyAlignment="1">
      <alignment horizontal="center" vertical="center" wrapText="1"/>
    </xf>
    <xf numFmtId="0" fontId="4" fillId="13" borderId="17" xfId="0" applyNumberFormat="1" applyFont="1" applyFill="1" applyBorder="1" applyAlignment="1">
      <alignment horizontal="center" vertical="center" wrapText="1"/>
    </xf>
    <xf numFmtId="0" fontId="12" fillId="13" borderId="17" xfId="0" applyNumberFormat="1" applyFont="1" applyFill="1" applyBorder="1" applyAlignment="1">
      <alignment horizontal="center" vertical="center"/>
    </xf>
    <xf numFmtId="0" fontId="2" fillId="13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7" xfId="0" applyNumberFormat="1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12" fillId="2" borderId="17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/>
    <xf numFmtId="0" fontId="2" fillId="2" borderId="18" xfId="0" applyNumberFormat="1" applyFont="1" applyFill="1" applyBorder="1"/>
    <xf numFmtId="0" fontId="4" fillId="2" borderId="19" xfId="0" applyNumberFormat="1" applyFont="1" applyFill="1" applyBorder="1" applyAlignment="1">
      <alignment horizontal="left" vertical="center" wrapText="1"/>
    </xf>
    <xf numFmtId="0" fontId="4" fillId="2" borderId="19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4" fillId="5" borderId="1" xfId="0" applyNumberFormat="1" applyFont="1" applyFill="1" applyBorder="1" applyAlignment="1">
      <alignment horizontal="right" vertical="center" wrapText="1"/>
    </xf>
    <xf numFmtId="0" fontId="4" fillId="5" borderId="1" xfId="0" applyNumberFormat="1" applyFont="1" applyFill="1" applyBorder="1" applyAlignment="1">
      <alignment horizontal="left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/>
    <xf numFmtId="0" fontId="1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 vertical="top" wrapText="1"/>
    </xf>
    <xf numFmtId="0" fontId="13" fillId="0" borderId="0" xfId="0" applyNumberFormat="1" applyFont="1" applyAlignment="1">
      <alignment vertical="top" wrapText="1"/>
    </xf>
    <xf numFmtId="0" fontId="14" fillId="0" borderId="0" xfId="0" applyNumberFormat="1" applyFont="1" applyAlignment="1">
      <alignment horizontal="center" vertical="top" wrapText="1"/>
    </xf>
    <xf numFmtId="0" fontId="15" fillId="0" borderId="0" xfId="0" applyNumberFormat="1" applyFont="1" applyAlignment="1">
      <alignment horizontal="center" vertical="top" wrapText="1"/>
    </xf>
    <xf numFmtId="0" fontId="16" fillId="0" borderId="0" xfId="0" applyNumberFormat="1" applyFont="1" applyAlignment="1">
      <alignment vertical="top" wrapText="1"/>
    </xf>
    <xf numFmtId="0" fontId="15" fillId="14" borderId="0" xfId="0" applyNumberFormat="1" applyFont="1" applyFill="1" applyAlignment="1">
      <alignment horizontal="center" vertical="top" wrapText="1"/>
    </xf>
    <xf numFmtId="0" fontId="2" fillId="14" borderId="0" xfId="0" applyNumberFormat="1" applyFont="1" applyFill="1" applyAlignment="1">
      <alignment horizontal="left" vertical="top" wrapText="1"/>
    </xf>
    <xf numFmtId="0" fontId="16" fillId="14" borderId="0" xfId="0" applyNumberFormat="1" applyFont="1" applyFill="1" applyAlignment="1">
      <alignment vertical="top" wrapText="1"/>
    </xf>
    <xf numFmtId="0" fontId="4" fillId="0" borderId="0" xfId="0" applyNumberFormat="1" applyFont="1" applyAlignment="1">
      <alignment horizontal="left" vertical="top" wrapText="1"/>
    </xf>
    <xf numFmtId="0" fontId="17" fillId="0" borderId="0" xfId="0" applyNumberFormat="1" applyFont="1" applyAlignment="1">
      <alignment vertical="top" wrapText="1"/>
    </xf>
    <xf numFmtId="0" fontId="18" fillId="0" borderId="0" xfId="0" applyNumberFormat="1" applyFont="1" applyAlignment="1">
      <alignment horizontal="center"/>
    </xf>
    <xf numFmtId="0" fontId="4" fillId="14" borderId="0" xfId="0" applyNumberFormat="1" applyFont="1" applyFill="1" applyAlignment="1">
      <alignment horizontal="left" vertical="top" wrapText="1"/>
    </xf>
    <xf numFmtId="0" fontId="17" fillId="14" borderId="0" xfId="0" applyNumberFormat="1" applyFont="1" applyFill="1" applyAlignment="1">
      <alignment vertical="top" wrapText="1"/>
    </xf>
    <xf numFmtId="0" fontId="19" fillId="0" borderId="0" xfId="0" applyNumberFormat="1" applyFont="1"/>
    <xf numFmtId="2" fontId="19" fillId="0" borderId="1" xfId="0" applyNumberFormat="1" applyFont="1" applyBorder="1" applyAlignment="1">
      <alignment textRotation="90"/>
    </xf>
    <xf numFmtId="1" fontId="19" fillId="0" borderId="19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19" fillId="0" borderId="16" xfId="0" applyNumberFormat="1" applyFont="1" applyBorder="1" applyAlignment="1">
      <alignment horizontal="center" vertical="center"/>
    </xf>
    <xf numFmtId="0" fontId="19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textRotation="90"/>
    </xf>
    <xf numFmtId="0" fontId="4" fillId="0" borderId="6" xfId="0" applyNumberFormat="1" applyFont="1" applyBorder="1" applyAlignment="1">
      <alignment horizontal="center" vertical="center" textRotation="90"/>
    </xf>
    <xf numFmtId="0" fontId="4" fillId="0" borderId="12" xfId="0" applyNumberFormat="1" applyFont="1" applyBorder="1" applyAlignment="1">
      <alignment horizontal="center" vertical="center" textRotation="90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6" xfId="0" applyNumberFormat="1" applyFont="1" applyBorder="1" applyAlignment="1">
      <alignment horizontal="left" vertical="center" wrapText="1"/>
    </xf>
    <xf numFmtId="0" fontId="4" fillId="0" borderId="12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right" vertical="top" wrapText="1"/>
    </xf>
    <xf numFmtId="0" fontId="6" fillId="0" borderId="2" xfId="0" applyNumberFormat="1" applyFont="1" applyBorder="1" applyAlignment="1">
      <alignment horizontal="right" vertical="top" wrapText="1"/>
    </xf>
    <xf numFmtId="0" fontId="6" fillId="0" borderId="3" xfId="0" applyNumberFormat="1" applyFont="1" applyBorder="1" applyAlignment="1">
      <alignment horizontal="right" vertical="top" wrapText="1"/>
    </xf>
    <xf numFmtId="0" fontId="4" fillId="0" borderId="1" xfId="0" applyNumberFormat="1" applyFont="1" applyBorder="1" applyAlignment="1">
      <alignment horizontal="center" textRotation="90" wrapText="1"/>
    </xf>
    <xf numFmtId="0" fontId="4" fillId="0" borderId="6" xfId="0" applyNumberFormat="1" applyFont="1" applyBorder="1" applyAlignment="1">
      <alignment horizontal="center" textRotation="90" wrapText="1"/>
    </xf>
    <xf numFmtId="0" fontId="4" fillId="0" borderId="12" xfId="0" applyNumberFormat="1" applyFont="1" applyBorder="1" applyAlignment="1">
      <alignment horizontal="center" textRotation="90" wrapText="1"/>
    </xf>
    <xf numFmtId="0" fontId="4" fillId="0" borderId="1" xfId="0" applyNumberFormat="1" applyFont="1" applyBorder="1" applyAlignment="1">
      <alignment horizontal="center" vertical="center" textRotation="90" wrapText="1"/>
    </xf>
    <xf numFmtId="0" fontId="4" fillId="0" borderId="6" xfId="0" applyNumberFormat="1" applyFont="1" applyBorder="1" applyAlignment="1">
      <alignment horizontal="center" vertical="center" textRotation="90" wrapText="1"/>
    </xf>
    <xf numFmtId="0" fontId="4" fillId="0" borderId="12" xfId="0" applyNumberFormat="1" applyFont="1" applyBorder="1" applyAlignment="1">
      <alignment horizontal="center" vertical="center" textRotation="90" wrapText="1"/>
    </xf>
    <xf numFmtId="0" fontId="4" fillId="3" borderId="1" xfId="0" applyNumberFormat="1" applyFont="1" applyFill="1" applyBorder="1" applyAlignment="1">
      <alignment horizontal="center" vertical="center" textRotation="90" wrapText="1"/>
    </xf>
    <xf numFmtId="0" fontId="4" fillId="3" borderId="6" xfId="0" applyNumberFormat="1" applyFont="1" applyFill="1" applyBorder="1" applyAlignment="1">
      <alignment horizontal="center" vertical="center" textRotation="90" wrapText="1"/>
    </xf>
    <xf numFmtId="0" fontId="4" fillId="3" borderId="12" xfId="0" applyNumberFormat="1" applyFont="1" applyFill="1" applyBorder="1" applyAlignment="1">
      <alignment horizontal="center" vertical="center" textRotation="90" wrapText="1"/>
    </xf>
    <xf numFmtId="0" fontId="4" fillId="4" borderId="1" xfId="0" applyNumberFormat="1" applyFont="1" applyFill="1" applyBorder="1" applyAlignment="1">
      <alignment horizontal="center" vertical="center" textRotation="90" wrapText="1"/>
    </xf>
    <xf numFmtId="0" fontId="4" fillId="4" borderId="6" xfId="0" applyNumberFormat="1" applyFont="1" applyFill="1" applyBorder="1" applyAlignment="1">
      <alignment horizontal="center" vertical="center" textRotation="90" wrapText="1"/>
    </xf>
    <xf numFmtId="0" fontId="4" fillId="4" borderId="12" xfId="0" applyNumberFormat="1" applyFont="1" applyFill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center" textRotation="90" wrapText="1"/>
    </xf>
    <xf numFmtId="0" fontId="4" fillId="8" borderId="6" xfId="0" applyNumberFormat="1" applyFont="1" applyFill="1" applyBorder="1" applyAlignment="1">
      <alignment horizontal="center" vertical="center" textRotation="90" wrapText="1"/>
    </xf>
    <xf numFmtId="0" fontId="4" fillId="8" borderId="12" xfId="0" applyNumberFormat="1" applyFont="1" applyFill="1" applyBorder="1" applyAlignment="1">
      <alignment horizontal="center" vertical="center" textRotation="90" wrapText="1"/>
    </xf>
    <xf numFmtId="0" fontId="4" fillId="7" borderId="1" xfId="0" applyNumberFormat="1" applyFont="1" applyFill="1" applyBorder="1" applyAlignment="1">
      <alignment horizontal="center" vertical="center" textRotation="90" wrapText="1"/>
    </xf>
    <xf numFmtId="0" fontId="4" fillId="7" borderId="6" xfId="0" applyNumberFormat="1" applyFont="1" applyFill="1" applyBorder="1" applyAlignment="1">
      <alignment horizontal="center" vertical="center" textRotation="90" wrapText="1"/>
    </xf>
    <xf numFmtId="0" fontId="4" fillId="7" borderId="12" xfId="0" applyNumberFormat="1" applyFont="1" applyFill="1" applyBorder="1" applyAlignment="1">
      <alignment horizontal="center" vertical="center" textRotation="90" wrapText="1"/>
    </xf>
    <xf numFmtId="0" fontId="4" fillId="6" borderId="1" xfId="0" applyNumberFormat="1" applyFont="1" applyFill="1" applyBorder="1" applyAlignment="1">
      <alignment horizontal="center" vertical="center" textRotation="90" wrapText="1"/>
    </xf>
    <xf numFmtId="0" fontId="4" fillId="6" borderId="6" xfId="0" applyNumberFormat="1" applyFont="1" applyFill="1" applyBorder="1" applyAlignment="1">
      <alignment horizontal="center" vertical="center" textRotation="90" wrapText="1"/>
    </xf>
    <xf numFmtId="0" fontId="4" fillId="6" borderId="12" xfId="0" applyNumberFormat="1" applyFont="1" applyFill="1" applyBorder="1" applyAlignment="1">
      <alignment horizontal="center" vertical="center" textRotation="90" wrapText="1"/>
    </xf>
    <xf numFmtId="0" fontId="4" fillId="5" borderId="1" xfId="0" applyNumberFormat="1" applyFont="1" applyFill="1" applyBorder="1" applyAlignment="1">
      <alignment horizontal="center" vertical="center" textRotation="90" wrapText="1"/>
    </xf>
    <xf numFmtId="0" fontId="4" fillId="5" borderId="6" xfId="0" applyNumberFormat="1" applyFont="1" applyFill="1" applyBorder="1" applyAlignment="1">
      <alignment horizontal="center" vertical="center" textRotation="90" wrapText="1"/>
    </xf>
    <xf numFmtId="0" fontId="4" fillId="5" borderId="12" xfId="0" applyNumberFormat="1" applyFont="1" applyFill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7" xfId="0" applyNumberFormat="1" applyFont="1" applyBorder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8" xfId="0" applyNumberFormat="1" applyFont="1" applyBorder="1" applyAlignment="1">
      <alignment horizontal="left" vertical="center" wrapText="1"/>
    </xf>
    <xf numFmtId="0" fontId="4" fillId="0" borderId="9" xfId="0" applyNumberFormat="1" applyFont="1" applyBorder="1" applyAlignment="1">
      <alignment horizontal="left" vertical="center" wrapText="1"/>
    </xf>
    <xf numFmtId="0" fontId="4" fillId="0" borderId="10" xfId="0" applyNumberFormat="1" applyFont="1" applyBorder="1" applyAlignment="1">
      <alignment horizontal="left" vertical="center" wrapText="1"/>
    </xf>
    <xf numFmtId="0" fontId="4" fillId="0" borderId="11" xfId="0" applyNumberFormat="1" applyFont="1" applyBorder="1" applyAlignment="1">
      <alignment horizontal="left" vertical="center" wrapText="1"/>
    </xf>
    <xf numFmtId="0" fontId="19" fillId="0" borderId="1" xfId="0" applyNumberFormat="1" applyFont="1" applyBorder="1" applyAlignment="1">
      <alignment horizontal="center" vertical="center"/>
    </xf>
    <xf numFmtId="0" fontId="19" fillId="0" borderId="12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 textRotation="90"/>
    </xf>
    <xf numFmtId="0" fontId="19" fillId="0" borderId="6" xfId="0" applyNumberFormat="1" applyFont="1" applyBorder="1" applyAlignment="1">
      <alignment horizontal="center" vertical="center" textRotation="90"/>
    </xf>
    <xf numFmtId="0" fontId="19" fillId="0" borderId="12" xfId="0" applyNumberFormat="1" applyFont="1" applyBorder="1" applyAlignment="1">
      <alignment horizontal="center" vertical="center" textRotation="90"/>
    </xf>
    <xf numFmtId="0" fontId="19" fillId="0" borderId="0" xfId="0" applyNumberFormat="1" applyFont="1" applyAlignment="1">
      <alignment horizontal="center" textRotation="90"/>
    </xf>
    <xf numFmtId="2" fontId="19" fillId="0" borderId="1" xfId="0" applyNumberFormat="1" applyFont="1" applyBorder="1" applyAlignment="1">
      <alignment horizontal="center" textRotation="90"/>
    </xf>
    <xf numFmtId="2" fontId="19" fillId="0" borderId="12" xfId="0" applyNumberFormat="1" applyFont="1" applyBorder="1" applyAlignment="1">
      <alignment horizontal="center" textRotation="90"/>
    </xf>
    <xf numFmtId="2" fontId="19" fillId="0" borderId="1" xfId="0" applyNumberFormat="1" applyFont="1" applyBorder="1" applyAlignment="1">
      <alignment horizontal="center"/>
    </xf>
    <xf numFmtId="2" fontId="19" fillId="0" borderId="2" xfId="0" applyNumberFormat="1" applyFont="1" applyBorder="1" applyAlignment="1">
      <alignment horizontal="center"/>
    </xf>
    <xf numFmtId="2" fontId="19" fillId="0" borderId="3" xfId="0" applyNumberFormat="1" applyFont="1" applyBorder="1" applyAlignment="1">
      <alignment horizontal="center"/>
    </xf>
    <xf numFmtId="0" fontId="19" fillId="0" borderId="0" xfId="0" applyNumberFormat="1" applyFont="1" applyAlignment="1">
      <alignment horizontal="center" vertical="center" wrapText="1"/>
    </xf>
    <xf numFmtId="0" fontId="7" fillId="0" borderId="21" xfId="0" applyNumberFormat="1" applyFont="1" applyBorder="1" applyAlignment="1">
      <alignment horizontal="center" vertical="center" wrapText="1"/>
    </xf>
    <xf numFmtId="0" fontId="7" fillId="0" borderId="22" xfId="0" applyNumberFormat="1" applyFont="1" applyBorder="1" applyAlignment="1">
      <alignment horizontal="center" vertical="center" wrapText="1"/>
    </xf>
    <xf numFmtId="0" fontId="7" fillId="0" borderId="2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0"/>
  <sheetViews>
    <sheetView tabSelected="1" topLeftCell="A78" workbookViewId="0">
      <selection activeCell="P91" sqref="P91"/>
    </sheetView>
  </sheetViews>
  <sheetFormatPr defaultColWidth="9" defaultRowHeight="13.2" x14ac:dyDescent="0.25"/>
  <cols>
    <col min="1" max="1" width="10.44140625" style="1" customWidth="1"/>
    <col min="2" max="2" width="37.77734375" style="2" customWidth="1"/>
    <col min="3" max="3" width="4.21875" style="2" customWidth="1"/>
    <col min="4" max="4" width="4.109375" style="2" customWidth="1"/>
    <col min="5" max="5" width="4" style="2" customWidth="1"/>
    <col min="6" max="6" width="6.77734375" customWidth="1"/>
    <col min="7" max="7" width="6.44140625" customWidth="1"/>
    <col min="8" max="8" width="5.88671875" customWidth="1"/>
    <col min="9" max="9" width="5.33203125" customWidth="1"/>
    <col min="10" max="10" width="7.21875" customWidth="1"/>
    <col min="11" max="11" width="5.33203125" customWidth="1"/>
    <col min="12" max="12" width="5.109375" style="3" customWidth="1"/>
    <col min="13" max="13" width="5.6640625" style="3" customWidth="1"/>
    <col min="14" max="14" width="4.6640625" customWidth="1"/>
    <col min="15" max="16" width="4.77734375" customWidth="1"/>
    <col min="17" max="17" width="4.6640625" style="4" customWidth="1"/>
    <col min="18" max="18" width="5.21875" customWidth="1"/>
    <col min="19" max="19" width="4.77734375" customWidth="1"/>
  </cols>
  <sheetData>
    <row r="1" spans="1:19" ht="23.25" customHeight="1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9" ht="16.5" customHeight="1" x14ac:dyDescent="0.25">
      <c r="A2" s="125" t="s">
        <v>1</v>
      </c>
      <c r="B2" s="128" t="s">
        <v>2</v>
      </c>
      <c r="C2" s="134" t="s">
        <v>3</v>
      </c>
      <c r="D2" s="134" t="s">
        <v>4</v>
      </c>
      <c r="E2" s="134" t="s">
        <v>5</v>
      </c>
      <c r="F2" s="147" t="s">
        <v>6</v>
      </c>
      <c r="G2" s="156"/>
      <c r="H2" s="156"/>
      <c r="I2" s="156"/>
      <c r="J2" s="156"/>
      <c r="K2" s="157"/>
      <c r="L2" s="147" t="s">
        <v>7</v>
      </c>
      <c r="M2" s="148"/>
      <c r="N2" s="148"/>
      <c r="O2" s="148"/>
      <c r="P2" s="148"/>
      <c r="Q2" s="148"/>
      <c r="R2" s="148"/>
      <c r="S2" s="149"/>
    </row>
    <row r="3" spans="1:19" ht="15" customHeight="1" x14ac:dyDescent="0.25">
      <c r="A3" s="126"/>
      <c r="B3" s="129"/>
      <c r="C3" s="135"/>
      <c r="D3" s="135"/>
      <c r="E3" s="135"/>
      <c r="F3" s="140" t="s">
        <v>8</v>
      </c>
      <c r="G3" s="137" t="s">
        <v>9</v>
      </c>
      <c r="H3" s="147" t="s">
        <v>10</v>
      </c>
      <c r="I3" s="148"/>
      <c r="J3" s="148"/>
      <c r="K3" s="149"/>
      <c r="L3" s="150"/>
      <c r="M3" s="151"/>
      <c r="N3" s="151"/>
      <c r="O3" s="151"/>
      <c r="P3" s="151"/>
      <c r="Q3" s="151"/>
      <c r="R3" s="151"/>
      <c r="S3" s="152"/>
    </row>
    <row r="4" spans="1:19" x14ac:dyDescent="0.25">
      <c r="A4" s="126"/>
      <c r="B4" s="129"/>
      <c r="C4" s="135"/>
      <c r="D4" s="135"/>
      <c r="E4" s="135"/>
      <c r="F4" s="141"/>
      <c r="G4" s="138"/>
      <c r="H4" s="153"/>
      <c r="I4" s="154"/>
      <c r="J4" s="154"/>
      <c r="K4" s="155"/>
      <c r="L4" s="153"/>
      <c r="M4" s="154"/>
      <c r="N4" s="154"/>
      <c r="O4" s="154"/>
      <c r="P4" s="154"/>
      <c r="Q4" s="154"/>
      <c r="R4" s="154"/>
      <c r="S4" s="155"/>
    </row>
    <row r="5" spans="1:19" ht="12.75" customHeight="1" x14ac:dyDescent="0.25">
      <c r="A5" s="126"/>
      <c r="B5" s="129"/>
      <c r="C5" s="135"/>
      <c r="D5" s="135"/>
      <c r="E5" s="135"/>
      <c r="F5" s="141"/>
      <c r="G5" s="138"/>
      <c r="H5" s="143" t="s">
        <v>11</v>
      </c>
      <c r="I5" s="147" t="s">
        <v>12</v>
      </c>
      <c r="J5" s="156"/>
      <c r="K5" s="157"/>
      <c r="L5" s="167" t="s">
        <v>13</v>
      </c>
      <c r="M5" s="167" t="s">
        <v>14</v>
      </c>
      <c r="N5" s="164" t="s">
        <v>15</v>
      </c>
      <c r="O5" s="164" t="s">
        <v>16</v>
      </c>
      <c r="P5" s="161" t="s">
        <v>17</v>
      </c>
      <c r="Q5" s="161" t="s">
        <v>18</v>
      </c>
      <c r="R5" s="158" t="s">
        <v>19</v>
      </c>
      <c r="S5" s="158" t="s">
        <v>20</v>
      </c>
    </row>
    <row r="6" spans="1:19" ht="12.75" customHeight="1" x14ac:dyDescent="0.25">
      <c r="A6" s="126"/>
      <c r="B6" s="129"/>
      <c r="C6" s="135"/>
      <c r="D6" s="135"/>
      <c r="E6" s="135"/>
      <c r="F6" s="141"/>
      <c r="G6" s="138"/>
      <c r="H6" s="144"/>
      <c r="I6" s="137" t="s">
        <v>21</v>
      </c>
      <c r="J6" s="137" t="s">
        <v>22</v>
      </c>
      <c r="K6" s="137" t="s">
        <v>23</v>
      </c>
      <c r="L6" s="168"/>
      <c r="M6" s="168"/>
      <c r="N6" s="165"/>
      <c r="O6" s="165"/>
      <c r="P6" s="162"/>
      <c r="Q6" s="162"/>
      <c r="R6" s="159"/>
      <c r="S6" s="159"/>
    </row>
    <row r="7" spans="1:19" x14ac:dyDescent="0.25">
      <c r="A7" s="126"/>
      <c r="B7" s="129"/>
      <c r="C7" s="135"/>
      <c r="D7" s="135"/>
      <c r="E7" s="135"/>
      <c r="F7" s="141"/>
      <c r="G7" s="138"/>
      <c r="H7" s="144"/>
      <c r="I7" s="138"/>
      <c r="J7" s="138"/>
      <c r="K7" s="138"/>
      <c r="L7" s="168"/>
      <c r="M7" s="168"/>
      <c r="N7" s="165"/>
      <c r="O7" s="165"/>
      <c r="P7" s="162"/>
      <c r="Q7" s="162"/>
      <c r="R7" s="159"/>
      <c r="S7" s="159"/>
    </row>
    <row r="8" spans="1:19" ht="60.75" customHeight="1" x14ac:dyDescent="0.25">
      <c r="A8" s="126"/>
      <c r="B8" s="129"/>
      <c r="C8" s="135"/>
      <c r="D8" s="135"/>
      <c r="E8" s="135"/>
      <c r="F8" s="141"/>
      <c r="G8" s="138"/>
      <c r="H8" s="144"/>
      <c r="I8" s="138"/>
      <c r="J8" s="138"/>
      <c r="K8" s="138"/>
      <c r="L8" s="168"/>
      <c r="M8" s="168"/>
      <c r="N8" s="165"/>
      <c r="O8" s="165"/>
      <c r="P8" s="162"/>
      <c r="Q8" s="162"/>
      <c r="R8" s="159"/>
      <c r="S8" s="159"/>
    </row>
    <row r="9" spans="1:19" ht="54.75" customHeight="1" x14ac:dyDescent="0.25">
      <c r="A9" s="127"/>
      <c r="B9" s="130"/>
      <c r="C9" s="136"/>
      <c r="D9" s="136"/>
      <c r="E9" s="136"/>
      <c r="F9" s="142"/>
      <c r="G9" s="139"/>
      <c r="H9" s="145"/>
      <c r="I9" s="139"/>
      <c r="J9" s="139"/>
      <c r="K9" s="139"/>
      <c r="L9" s="169"/>
      <c r="M9" s="169"/>
      <c r="N9" s="166"/>
      <c r="O9" s="166"/>
      <c r="P9" s="163"/>
      <c r="Q9" s="163"/>
      <c r="R9" s="160"/>
      <c r="S9" s="160"/>
    </row>
    <row r="10" spans="1:19" ht="12" customHeight="1" x14ac:dyDescent="0.25">
      <c r="A10" s="6">
        <v>1</v>
      </c>
      <c r="B10" s="7">
        <v>2</v>
      </c>
      <c r="C10" s="7"/>
      <c r="D10" s="7"/>
      <c r="E10" s="7"/>
      <c r="F10" s="6">
        <v>4</v>
      </c>
      <c r="G10" s="8">
        <v>5</v>
      </c>
      <c r="H10" s="8">
        <v>6</v>
      </c>
      <c r="I10" s="6">
        <v>7</v>
      </c>
      <c r="J10" s="8">
        <v>8</v>
      </c>
      <c r="K10" s="8">
        <v>9</v>
      </c>
      <c r="L10" s="9">
        <v>10</v>
      </c>
      <c r="M10" s="10">
        <v>11</v>
      </c>
      <c r="N10" s="11">
        <v>12</v>
      </c>
      <c r="O10" s="12">
        <v>13</v>
      </c>
      <c r="P10" s="13">
        <v>14</v>
      </c>
      <c r="Q10" s="13">
        <v>15</v>
      </c>
      <c r="R10" s="14">
        <v>16</v>
      </c>
      <c r="S10" s="14">
        <v>17</v>
      </c>
    </row>
    <row r="11" spans="1:19" x14ac:dyDescent="0.25">
      <c r="A11" s="131" t="s">
        <v>24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3"/>
      <c r="L11" s="15">
        <f>L12/18</f>
        <v>36.333333333333336</v>
      </c>
      <c r="M11" s="16">
        <f>M12/21</f>
        <v>39</v>
      </c>
      <c r="N11" s="17">
        <f>N12/16</f>
        <v>32.625</v>
      </c>
      <c r="O11" s="17">
        <f>O12/19</f>
        <v>35.789473684210527</v>
      </c>
      <c r="P11" s="18">
        <f>P12/12</f>
        <v>36.25</v>
      </c>
      <c r="Q11" s="18">
        <f>Q12/15</f>
        <v>30.466666666666665</v>
      </c>
      <c r="R11" s="19">
        <f>R12/16</f>
        <v>26.3125</v>
      </c>
      <c r="S11" s="19">
        <f>S12/8</f>
        <v>26.25</v>
      </c>
    </row>
    <row r="12" spans="1:19" s="20" customFormat="1" x14ac:dyDescent="0.25">
      <c r="A12" s="21" t="s">
        <v>25</v>
      </c>
      <c r="B12" s="22" t="s">
        <v>26</v>
      </c>
      <c r="C12" s="22"/>
      <c r="D12" s="22"/>
      <c r="E12" s="22"/>
      <c r="F12" s="23">
        <f>SUM(F13:F26)</f>
        <v>1476</v>
      </c>
      <c r="G12" s="23">
        <f>SUM(G13:G26)</f>
        <v>0</v>
      </c>
      <c r="H12" s="23">
        <f>SUM(H13:H26)</f>
        <v>1476</v>
      </c>
      <c r="I12" s="23">
        <f>SUM(I13:I26)</f>
        <v>626</v>
      </c>
      <c r="J12" s="23">
        <f>SUM(J13:J26)</f>
        <v>842</v>
      </c>
      <c r="K12" s="24">
        <f>SUM(K14:K23)</f>
        <v>0</v>
      </c>
      <c r="L12" s="25">
        <f>SUM(L13:L26)</f>
        <v>654</v>
      </c>
      <c r="M12" s="25">
        <f>SUM(M13:M26)</f>
        <v>819</v>
      </c>
      <c r="N12" s="26">
        <f t="shared" ref="N12:S12" si="0">N28+N34</f>
        <v>522</v>
      </c>
      <c r="O12" s="27">
        <f t="shared" si="0"/>
        <v>680</v>
      </c>
      <c r="P12" s="26">
        <f t="shared" si="0"/>
        <v>435</v>
      </c>
      <c r="Q12" s="26">
        <f t="shared" si="0"/>
        <v>457</v>
      </c>
      <c r="R12" s="26">
        <f t="shared" si="0"/>
        <v>421</v>
      </c>
      <c r="S12" s="26">
        <f t="shared" si="0"/>
        <v>210</v>
      </c>
    </row>
    <row r="13" spans="1:19" ht="13.8" x14ac:dyDescent="0.25">
      <c r="A13" s="28" t="s">
        <v>27</v>
      </c>
      <c r="B13" s="29" t="s">
        <v>28</v>
      </c>
      <c r="C13" s="30"/>
      <c r="D13" s="30"/>
      <c r="E13" s="30">
        <v>2</v>
      </c>
      <c r="F13" s="31">
        <v>148</v>
      </c>
      <c r="G13" s="32"/>
      <c r="H13" s="33">
        <v>148</v>
      </c>
      <c r="I13" s="34">
        <v>74</v>
      </c>
      <c r="J13" s="35">
        <v>74</v>
      </c>
      <c r="K13" s="35"/>
      <c r="L13" s="36">
        <v>66</v>
      </c>
      <c r="M13" s="36">
        <v>82</v>
      </c>
      <c r="N13" s="37"/>
      <c r="O13" s="38"/>
      <c r="P13" s="39"/>
      <c r="Q13" s="40"/>
      <c r="R13" s="41"/>
      <c r="S13" s="41"/>
    </row>
    <row r="14" spans="1:19" ht="13.8" x14ac:dyDescent="0.25">
      <c r="A14" s="28" t="s">
        <v>29</v>
      </c>
      <c r="B14" s="29" t="s">
        <v>30</v>
      </c>
      <c r="C14" s="30"/>
      <c r="D14" s="30"/>
      <c r="E14" s="30">
        <v>2</v>
      </c>
      <c r="F14" s="31">
        <f>SUM(G14:H14)</f>
        <v>182</v>
      </c>
      <c r="G14" s="32"/>
      <c r="H14" s="33">
        <f>SUM(I14:J14)</f>
        <v>182</v>
      </c>
      <c r="I14" s="34">
        <v>92</v>
      </c>
      <c r="J14" s="35">
        <v>90</v>
      </c>
      <c r="K14" s="35"/>
      <c r="L14" s="36">
        <v>102</v>
      </c>
      <c r="M14" s="36">
        <v>93</v>
      </c>
      <c r="N14" s="37"/>
      <c r="O14" s="38"/>
      <c r="P14" s="39"/>
      <c r="Q14" s="40"/>
      <c r="R14" s="41"/>
      <c r="S14" s="41"/>
    </row>
    <row r="15" spans="1:19" ht="13.8" x14ac:dyDescent="0.25">
      <c r="A15" s="28" t="s">
        <v>31</v>
      </c>
      <c r="B15" s="29" t="s">
        <v>32</v>
      </c>
      <c r="C15" s="30"/>
      <c r="D15" s="30">
        <v>2</v>
      </c>
      <c r="E15" s="30"/>
      <c r="F15" s="31">
        <v>78</v>
      </c>
      <c r="G15" s="32"/>
      <c r="H15" s="33">
        <v>78</v>
      </c>
      <c r="I15" s="34">
        <v>46</v>
      </c>
      <c r="J15" s="35">
        <v>42</v>
      </c>
      <c r="K15" s="35"/>
      <c r="L15" s="36">
        <v>36</v>
      </c>
      <c r="M15" s="36">
        <v>42</v>
      </c>
      <c r="N15" s="37"/>
      <c r="O15" s="38"/>
      <c r="P15" s="39"/>
      <c r="Q15" s="40"/>
      <c r="R15" s="41"/>
      <c r="S15" s="41"/>
    </row>
    <row r="16" spans="1:19" ht="13.8" x14ac:dyDescent="0.25">
      <c r="A16" s="28" t="s">
        <v>33</v>
      </c>
      <c r="B16" s="29" t="s">
        <v>34</v>
      </c>
      <c r="C16" s="30"/>
      <c r="D16" s="30">
        <v>2</v>
      </c>
      <c r="E16" s="30"/>
      <c r="F16" s="31">
        <f>SUM(G16:H16)</f>
        <v>116</v>
      </c>
      <c r="G16" s="32"/>
      <c r="H16" s="33">
        <f>SUM(I16:J16)</f>
        <v>116</v>
      </c>
      <c r="I16" s="34"/>
      <c r="J16" s="35">
        <v>116</v>
      </c>
      <c r="K16" s="35"/>
      <c r="L16" s="36">
        <v>50</v>
      </c>
      <c r="M16" s="36">
        <v>66</v>
      </c>
      <c r="N16" s="37"/>
      <c r="O16" s="38"/>
      <c r="P16" s="39"/>
      <c r="Q16" s="40"/>
      <c r="R16" s="41"/>
      <c r="S16" s="41"/>
    </row>
    <row r="17" spans="1:19" ht="13.8" x14ac:dyDescent="0.25">
      <c r="A17" s="28" t="s">
        <v>35</v>
      </c>
      <c r="B17" s="29" t="s">
        <v>36</v>
      </c>
      <c r="C17" s="30"/>
      <c r="D17" s="30"/>
      <c r="E17" s="30">
        <v>2</v>
      </c>
      <c r="F17" s="31">
        <v>166</v>
      </c>
      <c r="G17" s="32"/>
      <c r="H17" s="33">
        <v>166</v>
      </c>
      <c r="I17" s="34">
        <v>66</v>
      </c>
      <c r="J17" s="35">
        <v>100</v>
      </c>
      <c r="K17" s="35"/>
      <c r="L17" s="36">
        <v>82</v>
      </c>
      <c r="M17" s="36">
        <v>86</v>
      </c>
      <c r="N17" s="37"/>
      <c r="O17" s="38"/>
      <c r="P17" s="39"/>
      <c r="Q17" s="40"/>
      <c r="R17" s="41"/>
      <c r="S17" s="41"/>
    </row>
    <row r="18" spans="1:19" ht="13.8" x14ac:dyDescent="0.25">
      <c r="A18" s="28" t="s">
        <v>37</v>
      </c>
      <c r="B18" s="29" t="s">
        <v>38</v>
      </c>
      <c r="C18" s="30"/>
      <c r="D18" s="30"/>
      <c r="E18" s="30">
        <v>2</v>
      </c>
      <c r="F18" s="31">
        <f>SUM(G18:H18)</f>
        <v>138</v>
      </c>
      <c r="G18" s="32"/>
      <c r="H18" s="33">
        <f>SUM(I18:J18)</f>
        <v>138</v>
      </c>
      <c r="I18" s="34">
        <v>80</v>
      </c>
      <c r="J18" s="35">
        <v>58</v>
      </c>
      <c r="K18" s="35"/>
      <c r="L18" s="36">
        <v>58</v>
      </c>
      <c r="M18" s="36">
        <v>80</v>
      </c>
      <c r="N18" s="37"/>
      <c r="O18" s="38"/>
      <c r="P18" s="39"/>
      <c r="Q18" s="40"/>
      <c r="R18" s="41"/>
      <c r="S18" s="41"/>
    </row>
    <row r="19" spans="1:19" ht="13.8" x14ac:dyDescent="0.25">
      <c r="A19" s="28" t="s">
        <v>39</v>
      </c>
      <c r="B19" s="29" t="s">
        <v>40</v>
      </c>
      <c r="C19" s="30">
        <v>1</v>
      </c>
      <c r="D19" s="30">
        <v>2</v>
      </c>
      <c r="E19" s="30"/>
      <c r="F19" s="31">
        <f>SUM(G19:H19)</f>
        <v>92</v>
      </c>
      <c r="G19" s="32"/>
      <c r="H19" s="33">
        <f>SUM(I19:J19)</f>
        <v>92</v>
      </c>
      <c r="I19" s="34">
        <v>12</v>
      </c>
      <c r="J19" s="35">
        <v>80</v>
      </c>
      <c r="K19" s="35"/>
      <c r="L19" s="36">
        <v>40</v>
      </c>
      <c r="M19" s="36">
        <v>52</v>
      </c>
      <c r="N19" s="37"/>
      <c r="O19" s="38"/>
      <c r="P19" s="39"/>
      <c r="Q19" s="40"/>
      <c r="R19" s="41"/>
      <c r="S19" s="41"/>
    </row>
    <row r="20" spans="1:19" ht="13.8" x14ac:dyDescent="0.25">
      <c r="A20" s="28" t="s">
        <v>41</v>
      </c>
      <c r="B20" s="29" t="s">
        <v>42</v>
      </c>
      <c r="C20" s="30"/>
      <c r="D20" s="30">
        <v>2</v>
      </c>
      <c r="E20" s="30"/>
      <c r="F20" s="31">
        <f>SUM(G20:H20)</f>
        <v>68</v>
      </c>
      <c r="G20" s="32"/>
      <c r="H20" s="33">
        <f>SUM(I20:J20)</f>
        <v>68</v>
      </c>
      <c r="I20" s="34">
        <v>42</v>
      </c>
      <c r="J20" s="35">
        <v>26</v>
      </c>
      <c r="K20" s="35"/>
      <c r="L20" s="36"/>
      <c r="M20" s="36">
        <v>68</v>
      </c>
      <c r="N20" s="37"/>
      <c r="O20" s="38"/>
      <c r="P20" s="39"/>
      <c r="Q20" s="40"/>
      <c r="R20" s="41"/>
      <c r="S20" s="41"/>
    </row>
    <row r="21" spans="1:19" ht="13.8" x14ac:dyDescent="0.25">
      <c r="A21" s="28" t="s">
        <v>43</v>
      </c>
      <c r="B21" s="29" t="s">
        <v>44</v>
      </c>
      <c r="C21" s="30">
        <v>1</v>
      </c>
      <c r="D21" s="30"/>
      <c r="E21" s="30"/>
      <c r="F21" s="31">
        <f>SUM(G21:H21)</f>
        <v>36</v>
      </c>
      <c r="G21" s="32"/>
      <c r="H21" s="33">
        <f>SUM(I21:J21)</f>
        <v>36</v>
      </c>
      <c r="I21" s="34">
        <v>20</v>
      </c>
      <c r="J21" s="35">
        <v>16</v>
      </c>
      <c r="K21" s="35"/>
      <c r="L21" s="36">
        <v>36</v>
      </c>
      <c r="M21" s="36"/>
      <c r="N21" s="37"/>
      <c r="O21" s="38"/>
      <c r="P21" s="39"/>
      <c r="Q21" s="40"/>
      <c r="R21" s="41"/>
      <c r="S21" s="41"/>
    </row>
    <row r="22" spans="1:19" ht="13.8" x14ac:dyDescent="0.25">
      <c r="A22" s="28" t="s">
        <v>45</v>
      </c>
      <c r="B22" s="29" t="s">
        <v>46</v>
      </c>
      <c r="C22" s="30"/>
      <c r="D22" s="30">
        <v>2</v>
      </c>
      <c r="E22" s="30"/>
      <c r="F22" s="31">
        <v>100</v>
      </c>
      <c r="G22" s="32"/>
      <c r="H22" s="33">
        <v>100</v>
      </c>
      <c r="I22" s="34">
        <v>24</v>
      </c>
      <c r="J22" s="35">
        <v>76</v>
      </c>
      <c r="K22" s="35"/>
      <c r="L22" s="42">
        <v>40</v>
      </c>
      <c r="M22" s="36">
        <v>60</v>
      </c>
      <c r="N22" s="37"/>
      <c r="O22" s="38"/>
      <c r="P22" s="39"/>
      <c r="Q22" s="40"/>
      <c r="R22" s="41"/>
      <c r="S22" s="41"/>
    </row>
    <row r="23" spans="1:19" ht="12.75" customHeight="1" x14ac:dyDescent="0.25">
      <c r="A23" s="28" t="s">
        <v>47</v>
      </c>
      <c r="B23" s="29" t="s">
        <v>48</v>
      </c>
      <c r="C23" s="30"/>
      <c r="D23" s="30">
        <v>2</v>
      </c>
      <c r="E23" s="30"/>
      <c r="F23" s="31">
        <v>144</v>
      </c>
      <c r="G23" s="32"/>
      <c r="H23" s="33">
        <v>144</v>
      </c>
      <c r="I23" s="34">
        <v>64</v>
      </c>
      <c r="J23" s="35">
        <v>62</v>
      </c>
      <c r="K23" s="35"/>
      <c r="L23" s="36">
        <v>62</v>
      </c>
      <c r="M23" s="36">
        <v>64</v>
      </c>
      <c r="N23" s="37"/>
      <c r="O23" s="38"/>
      <c r="P23" s="39"/>
      <c r="Q23" s="40"/>
      <c r="R23" s="41"/>
      <c r="S23" s="41"/>
    </row>
    <row r="24" spans="1:19" ht="13.8" x14ac:dyDescent="0.25">
      <c r="A24" s="28" t="s">
        <v>49</v>
      </c>
      <c r="B24" s="29" t="s">
        <v>50</v>
      </c>
      <c r="C24" s="30"/>
      <c r="D24" s="30">
        <v>2</v>
      </c>
      <c r="E24" s="30"/>
      <c r="F24" s="31">
        <v>100</v>
      </c>
      <c r="G24" s="32"/>
      <c r="H24" s="33">
        <v>100</v>
      </c>
      <c r="I24" s="34">
        <v>50</v>
      </c>
      <c r="J24" s="34">
        <v>50</v>
      </c>
      <c r="K24" s="34"/>
      <c r="L24" s="36">
        <v>46</v>
      </c>
      <c r="M24" s="36">
        <v>54</v>
      </c>
      <c r="N24" s="37"/>
      <c r="O24" s="38"/>
      <c r="P24" s="39"/>
      <c r="Q24" s="40"/>
      <c r="R24" s="41"/>
      <c r="S24" s="41"/>
    </row>
    <row r="25" spans="1:19" ht="13.8" x14ac:dyDescent="0.25">
      <c r="A25" s="28" t="s">
        <v>51</v>
      </c>
      <c r="B25" s="29" t="s">
        <v>52</v>
      </c>
      <c r="C25" s="30"/>
      <c r="D25" s="30">
        <v>2</v>
      </c>
      <c r="E25" s="30"/>
      <c r="F25" s="31">
        <v>72</v>
      </c>
      <c r="G25" s="32"/>
      <c r="H25" s="33">
        <v>72</v>
      </c>
      <c r="I25" s="34">
        <v>36</v>
      </c>
      <c r="J25" s="34">
        <v>36</v>
      </c>
      <c r="K25" s="34"/>
      <c r="L25" s="36"/>
      <c r="M25" s="36">
        <v>72</v>
      </c>
      <c r="N25" s="37"/>
      <c r="O25" s="38"/>
      <c r="P25" s="39"/>
      <c r="Q25" s="40"/>
      <c r="R25" s="41"/>
      <c r="S25" s="41"/>
    </row>
    <row r="26" spans="1:19" ht="13.8" x14ac:dyDescent="0.25">
      <c r="A26" s="28" t="s">
        <v>53</v>
      </c>
      <c r="B26" s="29" t="s">
        <v>54</v>
      </c>
      <c r="C26" s="30"/>
      <c r="D26" s="30">
        <v>1</v>
      </c>
      <c r="E26" s="30"/>
      <c r="F26" s="31">
        <f>SUM(G26:H26)</f>
        <v>36</v>
      </c>
      <c r="G26" s="32"/>
      <c r="H26" s="33">
        <f>SUM(I26:J26)</f>
        <v>36</v>
      </c>
      <c r="I26" s="34">
        <v>20</v>
      </c>
      <c r="J26" s="34">
        <v>16</v>
      </c>
      <c r="K26" s="34"/>
      <c r="L26" s="36">
        <v>36</v>
      </c>
      <c r="M26" s="36"/>
      <c r="N26" s="37"/>
      <c r="O26" s="38"/>
      <c r="P26" s="40"/>
      <c r="Q26" s="40"/>
      <c r="R26" s="41"/>
      <c r="S26" s="41"/>
    </row>
    <row r="27" spans="1:19" ht="13.8" x14ac:dyDescent="0.25">
      <c r="A27" s="43" t="s">
        <v>55</v>
      </c>
      <c r="B27" s="44" t="s">
        <v>56</v>
      </c>
      <c r="C27" s="45"/>
      <c r="D27" s="45">
        <v>2</v>
      </c>
      <c r="E27" s="45"/>
      <c r="F27" s="46">
        <v>36</v>
      </c>
      <c r="G27" s="47"/>
      <c r="H27" s="48">
        <v>36</v>
      </c>
      <c r="I27" s="47">
        <v>4</v>
      </c>
      <c r="J27" s="47">
        <v>32</v>
      </c>
      <c r="K27" s="47" t="s">
        <v>57</v>
      </c>
      <c r="L27" s="49" t="s">
        <v>57</v>
      </c>
      <c r="M27" s="49">
        <v>36</v>
      </c>
      <c r="N27" s="37"/>
      <c r="O27" s="38"/>
      <c r="P27" s="40"/>
      <c r="Q27" s="40"/>
      <c r="R27" s="41"/>
      <c r="S27" s="41"/>
    </row>
    <row r="28" spans="1:19" s="20" customFormat="1" ht="13.8" x14ac:dyDescent="0.25">
      <c r="A28" s="50" t="s">
        <v>58</v>
      </c>
      <c r="B28" s="51" t="s">
        <v>59</v>
      </c>
      <c r="C28" s="52"/>
      <c r="D28" s="52"/>
      <c r="E28" s="52"/>
      <c r="F28" s="50">
        <f>SUM(F29:F33)</f>
        <v>512</v>
      </c>
      <c r="G28" s="50">
        <f>SUM(G29:G33)</f>
        <v>78</v>
      </c>
      <c r="H28" s="50">
        <f>SUM(H29:H33)</f>
        <v>172</v>
      </c>
      <c r="I28" s="50">
        <f>SUM(I29:I33)</f>
        <v>86</v>
      </c>
      <c r="J28" s="50">
        <f>SUM(J29:J33)</f>
        <v>86</v>
      </c>
      <c r="K28" s="50">
        <f>SUM(K29:K32)</f>
        <v>0</v>
      </c>
      <c r="L28" s="50">
        <f>SUM(L29:L32)</f>
        <v>0</v>
      </c>
      <c r="M28" s="50">
        <f>SUM(M29:M32)</f>
        <v>0</v>
      </c>
      <c r="N28" s="50">
        <f t="shared" ref="N28:S28" si="1">SUM(N29:N33)</f>
        <v>157</v>
      </c>
      <c r="O28" s="50">
        <f t="shared" si="1"/>
        <v>148</v>
      </c>
      <c r="P28" s="50">
        <f t="shared" si="1"/>
        <v>46</v>
      </c>
      <c r="Q28" s="50">
        <f t="shared" si="1"/>
        <v>60</v>
      </c>
      <c r="R28" s="50">
        <f t="shared" si="1"/>
        <v>64</v>
      </c>
      <c r="S28" s="50">
        <f t="shared" si="1"/>
        <v>32</v>
      </c>
    </row>
    <row r="29" spans="1:19" ht="15" customHeight="1" x14ac:dyDescent="0.25">
      <c r="A29" s="47" t="s">
        <v>60</v>
      </c>
      <c r="B29" s="53" t="s">
        <v>61</v>
      </c>
      <c r="C29" s="54"/>
      <c r="D29" s="54">
        <v>3</v>
      </c>
      <c r="E29" s="54"/>
      <c r="F29" s="46">
        <v>78</v>
      </c>
      <c r="G29" s="47">
        <v>10</v>
      </c>
      <c r="H29" s="48">
        <v>68</v>
      </c>
      <c r="I29" s="47">
        <v>34</v>
      </c>
      <c r="J29" s="47">
        <v>34</v>
      </c>
      <c r="K29" s="47" t="s">
        <v>57</v>
      </c>
      <c r="L29" s="49" t="s">
        <v>57</v>
      </c>
      <c r="M29" s="49" t="s">
        <v>57</v>
      </c>
      <c r="N29" s="55">
        <v>45</v>
      </c>
      <c r="O29" s="55" t="s">
        <v>57</v>
      </c>
      <c r="P29" s="56" t="s">
        <v>57</v>
      </c>
      <c r="Q29" s="56" t="s">
        <v>57</v>
      </c>
      <c r="R29" s="57" t="s">
        <v>57</v>
      </c>
      <c r="S29" s="57" t="s">
        <v>57</v>
      </c>
    </row>
    <row r="30" spans="1:19" ht="26.4" x14ac:dyDescent="0.25">
      <c r="A30" s="47" t="s">
        <v>62</v>
      </c>
      <c r="B30" s="58" t="s">
        <v>63</v>
      </c>
      <c r="C30" s="54"/>
      <c r="D30" s="54">
        <v>8</v>
      </c>
      <c r="E30" s="54"/>
      <c r="F30" s="46">
        <v>196</v>
      </c>
      <c r="G30" s="47">
        <v>58</v>
      </c>
      <c r="H30" s="48"/>
      <c r="I30" s="47"/>
      <c r="J30" s="47"/>
      <c r="K30" s="59" t="s">
        <v>57</v>
      </c>
      <c r="L30" s="49" t="s">
        <v>57</v>
      </c>
      <c r="M30" s="49" t="s">
        <v>57</v>
      </c>
      <c r="N30" s="55">
        <v>32</v>
      </c>
      <c r="O30" s="55">
        <v>38</v>
      </c>
      <c r="P30" s="56">
        <v>22</v>
      </c>
      <c r="Q30" s="56">
        <v>30</v>
      </c>
      <c r="R30" s="57">
        <v>32</v>
      </c>
      <c r="S30" s="57">
        <v>16</v>
      </c>
    </row>
    <row r="31" spans="1:19" ht="13.8" x14ac:dyDescent="0.25">
      <c r="A31" s="47" t="s">
        <v>64</v>
      </c>
      <c r="B31" s="53" t="s">
        <v>40</v>
      </c>
      <c r="C31" s="54">
        <v>4.5999999999999996</v>
      </c>
      <c r="D31" s="54">
        <v>8</v>
      </c>
      <c r="E31" s="54"/>
      <c r="F31" s="46">
        <v>134</v>
      </c>
      <c r="G31" s="47"/>
      <c r="H31" s="48"/>
      <c r="I31" s="47"/>
      <c r="J31" s="47"/>
      <c r="K31" s="59" t="s">
        <v>57</v>
      </c>
      <c r="L31" s="49" t="s">
        <v>57</v>
      </c>
      <c r="M31" s="49" t="s">
        <v>57</v>
      </c>
      <c r="N31" s="55">
        <v>32</v>
      </c>
      <c r="O31" s="55">
        <v>38</v>
      </c>
      <c r="P31" s="56">
        <v>24</v>
      </c>
      <c r="Q31" s="56">
        <v>30</v>
      </c>
      <c r="R31" s="57">
        <v>32</v>
      </c>
      <c r="S31" s="57">
        <v>16</v>
      </c>
    </row>
    <row r="32" spans="1:19" ht="13.8" x14ac:dyDescent="0.25">
      <c r="A32" s="47" t="s">
        <v>65</v>
      </c>
      <c r="B32" s="53" t="s">
        <v>66</v>
      </c>
      <c r="C32" s="54"/>
      <c r="D32" s="54">
        <v>3</v>
      </c>
      <c r="E32" s="54"/>
      <c r="F32" s="46">
        <v>36</v>
      </c>
      <c r="G32" s="47"/>
      <c r="H32" s="48">
        <v>36</v>
      </c>
      <c r="I32" s="47">
        <v>18</v>
      </c>
      <c r="J32" s="47">
        <v>18</v>
      </c>
      <c r="K32" s="47" t="s">
        <v>57</v>
      </c>
      <c r="L32" s="49" t="s">
        <v>57</v>
      </c>
      <c r="M32" s="49" t="s">
        <v>57</v>
      </c>
      <c r="N32" s="55">
        <v>48</v>
      </c>
      <c r="O32" s="55" t="s">
        <v>57</v>
      </c>
      <c r="P32" s="56" t="s">
        <v>57</v>
      </c>
      <c r="Q32" s="56" t="s">
        <v>57</v>
      </c>
      <c r="R32" s="57" t="s">
        <v>57</v>
      </c>
      <c r="S32" s="57" t="s">
        <v>57</v>
      </c>
    </row>
    <row r="33" spans="1:19" ht="13.8" x14ac:dyDescent="0.25">
      <c r="A33" s="47" t="s">
        <v>67</v>
      </c>
      <c r="B33" s="53" t="s">
        <v>68</v>
      </c>
      <c r="C33" s="54"/>
      <c r="D33" s="54">
        <v>4</v>
      </c>
      <c r="E33" s="54"/>
      <c r="F33" s="46">
        <v>68</v>
      </c>
      <c r="G33" s="47">
        <v>10</v>
      </c>
      <c r="H33" s="48">
        <v>68</v>
      </c>
      <c r="I33" s="47">
        <v>34</v>
      </c>
      <c r="J33" s="47">
        <v>34</v>
      </c>
      <c r="K33" s="47" t="s">
        <v>57</v>
      </c>
      <c r="L33" s="49" t="s">
        <v>57</v>
      </c>
      <c r="M33" s="49" t="s">
        <v>57</v>
      </c>
      <c r="N33" s="55" t="s">
        <v>57</v>
      </c>
      <c r="O33" s="55">
        <v>72</v>
      </c>
      <c r="P33" s="56" t="s">
        <v>57</v>
      </c>
      <c r="Q33" s="56" t="s">
        <v>57</v>
      </c>
      <c r="R33" s="57" t="s">
        <v>57</v>
      </c>
      <c r="S33" s="57" t="s">
        <v>57</v>
      </c>
    </row>
    <row r="34" spans="1:19" x14ac:dyDescent="0.25">
      <c r="A34" s="50" t="s">
        <v>69</v>
      </c>
      <c r="B34" s="51" t="s">
        <v>70</v>
      </c>
      <c r="C34" s="50"/>
      <c r="D34" s="50"/>
      <c r="E34" s="50"/>
      <c r="F34" s="50">
        <f t="shared" ref="F34:S34" si="2">SUM(F35+F50)</f>
        <v>2513</v>
      </c>
      <c r="G34" s="50">
        <f t="shared" si="2"/>
        <v>260</v>
      </c>
      <c r="H34" s="50">
        <f t="shared" si="2"/>
        <v>2253</v>
      </c>
      <c r="I34" s="50">
        <f t="shared" si="2"/>
        <v>1168</v>
      </c>
      <c r="J34" s="50">
        <f t="shared" si="2"/>
        <v>1073</v>
      </c>
      <c r="K34" s="50">
        <f t="shared" si="2"/>
        <v>20</v>
      </c>
      <c r="L34" s="50">
        <f t="shared" si="2"/>
        <v>0</v>
      </c>
      <c r="M34" s="50">
        <f t="shared" si="2"/>
        <v>0</v>
      </c>
      <c r="N34" s="50">
        <f t="shared" si="2"/>
        <v>365</v>
      </c>
      <c r="O34" s="50">
        <f t="shared" si="2"/>
        <v>532</v>
      </c>
      <c r="P34" s="50">
        <f t="shared" si="2"/>
        <v>389</v>
      </c>
      <c r="Q34" s="50">
        <f t="shared" si="2"/>
        <v>397</v>
      </c>
      <c r="R34" s="50">
        <f t="shared" si="2"/>
        <v>357</v>
      </c>
      <c r="S34" s="50">
        <f t="shared" si="2"/>
        <v>178</v>
      </c>
    </row>
    <row r="35" spans="1:19" s="20" customFormat="1" x14ac:dyDescent="0.25">
      <c r="A35" s="50" t="s">
        <v>71</v>
      </c>
      <c r="B35" s="51" t="s">
        <v>72</v>
      </c>
      <c r="C35" s="50"/>
      <c r="D35" s="50"/>
      <c r="E35" s="50"/>
      <c r="F35" s="50">
        <f t="shared" ref="F35:S35" si="3">SUM(F36:F49)</f>
        <v>1074</v>
      </c>
      <c r="G35" s="50">
        <f t="shared" si="3"/>
        <v>140</v>
      </c>
      <c r="H35" s="50">
        <f t="shared" si="3"/>
        <v>934</v>
      </c>
      <c r="I35" s="50">
        <f t="shared" si="3"/>
        <v>528</v>
      </c>
      <c r="J35" s="50">
        <f t="shared" si="3"/>
        <v>416</v>
      </c>
      <c r="K35" s="50">
        <f t="shared" si="3"/>
        <v>0</v>
      </c>
      <c r="L35" s="50">
        <f t="shared" si="3"/>
        <v>0</v>
      </c>
      <c r="M35" s="50">
        <f t="shared" si="3"/>
        <v>0</v>
      </c>
      <c r="N35" s="50">
        <f t="shared" si="3"/>
        <v>243</v>
      </c>
      <c r="O35" s="50">
        <f t="shared" si="3"/>
        <v>340</v>
      </c>
      <c r="P35" s="50">
        <f t="shared" si="3"/>
        <v>152</v>
      </c>
      <c r="Q35" s="50">
        <f t="shared" si="3"/>
        <v>0</v>
      </c>
      <c r="R35" s="50">
        <f t="shared" si="3"/>
        <v>0</v>
      </c>
      <c r="S35" s="50">
        <f t="shared" si="3"/>
        <v>108</v>
      </c>
    </row>
    <row r="36" spans="1:19" ht="12.75" customHeight="1" x14ac:dyDescent="0.25">
      <c r="A36" s="47" t="s">
        <v>73</v>
      </c>
      <c r="B36" s="53" t="s">
        <v>74</v>
      </c>
      <c r="C36" s="54"/>
      <c r="D36" s="54"/>
      <c r="E36" s="54">
        <v>4</v>
      </c>
      <c r="F36" s="60">
        <v>116</v>
      </c>
      <c r="G36" s="47">
        <v>14</v>
      </c>
      <c r="H36" s="48">
        <v>102</v>
      </c>
      <c r="I36" s="28">
        <v>68</v>
      </c>
      <c r="J36" s="47">
        <v>34</v>
      </c>
      <c r="K36" s="32"/>
      <c r="L36" s="61"/>
      <c r="M36" s="61"/>
      <c r="N36" s="55">
        <v>50</v>
      </c>
      <c r="O36" s="55">
        <v>52</v>
      </c>
      <c r="P36" s="56"/>
      <c r="Q36" s="62"/>
      <c r="R36" s="63"/>
      <c r="S36" s="63"/>
    </row>
    <row r="37" spans="1:19" ht="14.25" customHeight="1" x14ac:dyDescent="0.25">
      <c r="A37" s="47" t="s">
        <v>75</v>
      </c>
      <c r="B37" s="53" t="s">
        <v>76</v>
      </c>
      <c r="C37" s="54"/>
      <c r="D37" s="54"/>
      <c r="E37" s="54">
        <v>4</v>
      </c>
      <c r="F37" s="60">
        <v>116</v>
      </c>
      <c r="G37" s="47">
        <v>14</v>
      </c>
      <c r="H37" s="48">
        <v>102</v>
      </c>
      <c r="I37" s="28">
        <v>68</v>
      </c>
      <c r="J37" s="47">
        <v>34</v>
      </c>
      <c r="K37" s="64"/>
      <c r="L37" s="61"/>
      <c r="M37" s="61"/>
      <c r="N37" s="55"/>
      <c r="O37" s="55">
        <v>50</v>
      </c>
      <c r="P37" s="56">
        <v>52</v>
      </c>
      <c r="Q37" s="62"/>
      <c r="R37" s="63"/>
      <c r="S37" s="63"/>
    </row>
    <row r="38" spans="1:19" ht="26.4" x14ac:dyDescent="0.25">
      <c r="A38" s="65" t="s">
        <v>77</v>
      </c>
      <c r="B38" s="66" t="s">
        <v>78</v>
      </c>
      <c r="C38" s="67"/>
      <c r="D38" s="67"/>
      <c r="E38" s="67">
        <v>5</v>
      </c>
      <c r="F38" s="60">
        <v>124</v>
      </c>
      <c r="G38" s="47">
        <v>20</v>
      </c>
      <c r="H38" s="48">
        <v>104</v>
      </c>
      <c r="I38" s="28">
        <v>60</v>
      </c>
      <c r="J38" s="47">
        <v>54</v>
      </c>
      <c r="K38" s="32"/>
      <c r="L38" s="61"/>
      <c r="M38" s="61"/>
      <c r="N38" s="55"/>
      <c r="O38" s="55">
        <v>52</v>
      </c>
      <c r="P38" s="56">
        <v>52</v>
      </c>
      <c r="Q38" s="62"/>
      <c r="R38" s="63"/>
      <c r="S38" s="63"/>
    </row>
    <row r="39" spans="1:19" ht="27" customHeight="1" x14ac:dyDescent="0.25">
      <c r="A39" s="65" t="s">
        <v>79</v>
      </c>
      <c r="B39" s="66" t="s">
        <v>80</v>
      </c>
      <c r="C39" s="67"/>
      <c r="D39" s="67"/>
      <c r="E39" s="67">
        <v>3</v>
      </c>
      <c r="F39" s="60">
        <v>46</v>
      </c>
      <c r="G39" s="47">
        <v>6</v>
      </c>
      <c r="H39" s="48">
        <v>40</v>
      </c>
      <c r="I39" s="28">
        <v>20</v>
      </c>
      <c r="J39" s="47">
        <v>20</v>
      </c>
      <c r="K39" s="32"/>
      <c r="L39" s="61"/>
      <c r="M39" s="61"/>
      <c r="N39" s="55">
        <v>40</v>
      </c>
      <c r="O39" s="55" t="s">
        <v>57</v>
      </c>
      <c r="P39" s="56"/>
      <c r="Q39" s="62"/>
      <c r="R39" s="63"/>
      <c r="S39" s="63"/>
    </row>
    <row r="40" spans="1:19" ht="13.8" x14ac:dyDescent="0.25">
      <c r="A40" s="47" t="s">
        <v>81</v>
      </c>
      <c r="B40" s="53" t="s">
        <v>82</v>
      </c>
      <c r="C40" s="54"/>
      <c r="D40" s="54">
        <v>4</v>
      </c>
      <c r="E40" s="54"/>
      <c r="F40" s="60">
        <v>90</v>
      </c>
      <c r="G40" s="47">
        <v>10</v>
      </c>
      <c r="H40" s="48">
        <v>80</v>
      </c>
      <c r="I40" s="28">
        <v>40</v>
      </c>
      <c r="J40" s="47">
        <v>40</v>
      </c>
      <c r="K40" s="32"/>
      <c r="L40" s="61"/>
      <c r="M40" s="61"/>
      <c r="N40" s="55" t="s">
        <v>57</v>
      </c>
      <c r="O40" s="55">
        <v>44</v>
      </c>
      <c r="P40" s="56"/>
      <c r="Q40" s="62"/>
      <c r="R40" s="63"/>
      <c r="S40" s="63"/>
    </row>
    <row r="41" spans="1:19" ht="26.4" x14ac:dyDescent="0.25">
      <c r="A41" s="65" t="s">
        <v>83</v>
      </c>
      <c r="B41" s="66" t="s">
        <v>84</v>
      </c>
      <c r="C41" s="67"/>
      <c r="D41" s="67">
        <v>3</v>
      </c>
      <c r="E41" s="67"/>
      <c r="F41" s="60">
        <v>82</v>
      </c>
      <c r="G41" s="47">
        <v>10</v>
      </c>
      <c r="H41" s="48">
        <v>72</v>
      </c>
      <c r="I41" s="28">
        <v>36</v>
      </c>
      <c r="J41" s="47">
        <v>36</v>
      </c>
      <c r="K41" s="32"/>
      <c r="L41" s="61"/>
      <c r="M41" s="61"/>
      <c r="N41" s="55">
        <v>42</v>
      </c>
      <c r="O41" s="55" t="s">
        <v>57</v>
      </c>
      <c r="P41" s="56"/>
      <c r="Q41" s="62"/>
      <c r="R41" s="63"/>
      <c r="S41" s="63"/>
    </row>
    <row r="42" spans="1:19" ht="39.6" x14ac:dyDescent="0.25">
      <c r="A42" s="65" t="s">
        <v>85</v>
      </c>
      <c r="B42" s="66" t="s">
        <v>86</v>
      </c>
      <c r="C42" s="67"/>
      <c r="D42" s="67">
        <v>4</v>
      </c>
      <c r="E42" s="67"/>
      <c r="F42" s="60">
        <v>78</v>
      </c>
      <c r="G42" s="47">
        <v>10</v>
      </c>
      <c r="H42" s="48">
        <v>68</v>
      </c>
      <c r="I42" s="28">
        <v>34</v>
      </c>
      <c r="J42" s="47">
        <v>34</v>
      </c>
      <c r="K42" s="32"/>
      <c r="L42" s="61"/>
      <c r="M42" s="61"/>
      <c r="N42" s="55">
        <v>15</v>
      </c>
      <c r="O42" s="55">
        <v>10</v>
      </c>
      <c r="P42" s="56"/>
      <c r="Q42" s="62"/>
      <c r="R42" s="63"/>
      <c r="S42" s="63"/>
    </row>
    <row r="43" spans="1:19" ht="26.4" x14ac:dyDescent="0.25">
      <c r="A43" s="47" t="s">
        <v>87</v>
      </c>
      <c r="B43" s="58" t="s">
        <v>88</v>
      </c>
      <c r="C43" s="67"/>
      <c r="D43" s="67">
        <v>3</v>
      </c>
      <c r="E43" s="67"/>
      <c r="F43" s="60">
        <v>78</v>
      </c>
      <c r="G43" s="47">
        <v>10</v>
      </c>
      <c r="H43" s="48">
        <v>68</v>
      </c>
      <c r="I43" s="28">
        <v>34</v>
      </c>
      <c r="J43" s="47">
        <v>34</v>
      </c>
      <c r="K43" s="28"/>
      <c r="L43" s="61"/>
      <c r="M43" s="61"/>
      <c r="N43" s="55">
        <v>54</v>
      </c>
      <c r="O43" s="55" t="s">
        <v>57</v>
      </c>
      <c r="P43" s="56"/>
      <c r="Q43" s="62"/>
      <c r="R43" s="63"/>
      <c r="S43" s="63"/>
    </row>
    <row r="44" spans="1:19" ht="13.8" x14ac:dyDescent="0.25">
      <c r="A44" s="65" t="s">
        <v>89</v>
      </c>
      <c r="B44" s="68" t="s">
        <v>90</v>
      </c>
      <c r="C44" s="54"/>
      <c r="D44" s="54">
        <v>3</v>
      </c>
      <c r="E44" s="54"/>
      <c r="F44" s="60">
        <v>72</v>
      </c>
      <c r="G44" s="47">
        <v>8</v>
      </c>
      <c r="H44" s="48">
        <v>64</v>
      </c>
      <c r="I44" s="28">
        <v>32</v>
      </c>
      <c r="J44" s="47">
        <v>32</v>
      </c>
      <c r="K44" s="32"/>
      <c r="L44" s="61"/>
      <c r="M44" s="61"/>
      <c r="N44" s="55">
        <v>42</v>
      </c>
      <c r="O44" s="55" t="s">
        <v>57</v>
      </c>
      <c r="P44" s="56"/>
      <c r="Q44" s="62"/>
      <c r="R44" s="63"/>
      <c r="S44" s="63"/>
    </row>
    <row r="45" spans="1:19" ht="13.8" x14ac:dyDescent="0.25">
      <c r="A45" s="65" t="s">
        <v>91</v>
      </c>
      <c r="B45" s="68" t="s">
        <v>92</v>
      </c>
      <c r="C45" s="54"/>
      <c r="D45" s="54"/>
      <c r="E45" s="54">
        <v>8</v>
      </c>
      <c r="F45" s="60">
        <v>42</v>
      </c>
      <c r="G45" s="47">
        <v>6</v>
      </c>
      <c r="H45" s="48">
        <v>36</v>
      </c>
      <c r="I45" s="28">
        <v>18</v>
      </c>
      <c r="J45" s="47">
        <v>18</v>
      </c>
      <c r="K45" s="32"/>
      <c r="L45" s="61"/>
      <c r="M45" s="61"/>
      <c r="N45" s="55"/>
      <c r="O45" s="55" t="s">
        <v>57</v>
      </c>
      <c r="P45" s="56"/>
      <c r="Q45" s="62"/>
      <c r="R45" s="63"/>
      <c r="S45" s="63">
        <v>54</v>
      </c>
    </row>
    <row r="46" spans="1:19" ht="13.8" x14ac:dyDescent="0.25">
      <c r="A46" s="65" t="s">
        <v>93</v>
      </c>
      <c r="B46" s="68" t="s">
        <v>94</v>
      </c>
      <c r="C46" s="54"/>
      <c r="D46" s="54"/>
      <c r="E46" s="54">
        <v>8</v>
      </c>
      <c r="F46" s="60">
        <v>46</v>
      </c>
      <c r="G46" s="47">
        <v>8</v>
      </c>
      <c r="H46" s="48">
        <v>38</v>
      </c>
      <c r="I46" s="28">
        <v>26</v>
      </c>
      <c r="J46" s="47">
        <v>12</v>
      </c>
      <c r="K46" s="32"/>
      <c r="L46" s="61"/>
      <c r="M46" s="61"/>
      <c r="N46" s="55"/>
      <c r="O46" s="55" t="s">
        <v>57</v>
      </c>
      <c r="P46" s="56"/>
      <c r="Q46" s="62"/>
      <c r="R46" s="63"/>
      <c r="S46" s="63">
        <v>54</v>
      </c>
    </row>
    <row r="47" spans="1:19" ht="26.4" x14ac:dyDescent="0.25">
      <c r="A47" s="47" t="s">
        <v>95</v>
      </c>
      <c r="B47" s="58" t="s">
        <v>96</v>
      </c>
      <c r="C47" s="67">
        <v>4</v>
      </c>
      <c r="D47" s="67"/>
      <c r="E47" s="67"/>
      <c r="F47" s="60">
        <v>46</v>
      </c>
      <c r="G47" s="47">
        <v>6</v>
      </c>
      <c r="H47" s="48">
        <v>40</v>
      </c>
      <c r="I47" s="28">
        <v>20</v>
      </c>
      <c r="J47" s="47">
        <v>20</v>
      </c>
      <c r="K47" s="28"/>
      <c r="L47" s="61"/>
      <c r="M47" s="61"/>
      <c r="N47" s="55"/>
      <c r="O47" s="55">
        <v>36</v>
      </c>
      <c r="P47" s="56"/>
      <c r="Q47" s="62"/>
      <c r="R47" s="63"/>
      <c r="S47" s="63"/>
    </row>
    <row r="48" spans="1:19" ht="13.8" x14ac:dyDescent="0.25">
      <c r="A48" s="65" t="s">
        <v>97</v>
      </c>
      <c r="B48" s="68" t="s">
        <v>98</v>
      </c>
      <c r="C48" s="54"/>
      <c r="D48" s="54">
        <v>5</v>
      </c>
      <c r="E48" s="54"/>
      <c r="F48" s="60">
        <v>58</v>
      </c>
      <c r="G48" s="47">
        <v>10</v>
      </c>
      <c r="H48" s="48">
        <v>48</v>
      </c>
      <c r="I48" s="28">
        <v>32</v>
      </c>
      <c r="J48" s="47">
        <v>16</v>
      </c>
      <c r="K48" s="32"/>
      <c r="L48" s="61"/>
      <c r="M48" s="61"/>
      <c r="N48" s="55"/>
      <c r="O48" s="55">
        <v>46</v>
      </c>
      <c r="P48" s="56">
        <v>12</v>
      </c>
      <c r="Q48" s="62"/>
      <c r="R48" s="63"/>
      <c r="S48" s="63"/>
    </row>
    <row r="49" spans="1:19" ht="13.8" x14ac:dyDescent="0.25">
      <c r="A49" s="65" t="s">
        <v>99</v>
      </c>
      <c r="B49" s="68" t="s">
        <v>100</v>
      </c>
      <c r="C49" s="54"/>
      <c r="D49" s="54">
        <v>5</v>
      </c>
      <c r="E49" s="54"/>
      <c r="F49" s="60">
        <v>80</v>
      </c>
      <c r="G49" s="47">
        <v>8</v>
      </c>
      <c r="H49" s="48">
        <v>72</v>
      </c>
      <c r="I49" s="28">
        <v>40</v>
      </c>
      <c r="J49" s="47">
        <v>32</v>
      </c>
      <c r="K49" s="32"/>
      <c r="L49" s="61"/>
      <c r="M49" s="61"/>
      <c r="N49" s="55"/>
      <c r="O49" s="55">
        <v>50</v>
      </c>
      <c r="P49" s="56">
        <v>36</v>
      </c>
      <c r="Q49" s="62"/>
      <c r="R49" s="63"/>
      <c r="S49" s="63"/>
    </row>
    <row r="50" spans="1:19" s="20" customFormat="1" x14ac:dyDescent="0.25">
      <c r="A50" s="50" t="s">
        <v>101</v>
      </c>
      <c r="B50" s="51" t="s">
        <v>102</v>
      </c>
      <c r="C50" s="50"/>
      <c r="D50" s="50"/>
      <c r="E50" s="50"/>
      <c r="F50" s="50">
        <f t="shared" ref="F50:S50" si="4">F51+F67+F64+F70</f>
        <v>1439</v>
      </c>
      <c r="G50" s="50">
        <f t="shared" si="4"/>
        <v>120</v>
      </c>
      <c r="H50" s="50">
        <f t="shared" si="4"/>
        <v>1319</v>
      </c>
      <c r="I50" s="50">
        <f t="shared" si="4"/>
        <v>640</v>
      </c>
      <c r="J50" s="50">
        <f t="shared" si="4"/>
        <v>657</v>
      </c>
      <c r="K50" s="50">
        <f t="shared" si="4"/>
        <v>20</v>
      </c>
      <c r="L50" s="50">
        <f t="shared" si="4"/>
        <v>0</v>
      </c>
      <c r="M50" s="50">
        <f t="shared" si="4"/>
        <v>0</v>
      </c>
      <c r="N50" s="50">
        <f t="shared" si="4"/>
        <v>122</v>
      </c>
      <c r="O50" s="50">
        <f t="shared" si="4"/>
        <v>192</v>
      </c>
      <c r="P50" s="50">
        <f t="shared" si="4"/>
        <v>237</v>
      </c>
      <c r="Q50" s="50">
        <f t="shared" si="4"/>
        <v>397</v>
      </c>
      <c r="R50" s="50">
        <f t="shared" si="4"/>
        <v>357</v>
      </c>
      <c r="S50" s="50">
        <f t="shared" si="4"/>
        <v>70</v>
      </c>
    </row>
    <row r="51" spans="1:19" s="20" customFormat="1" ht="26.4" x14ac:dyDescent="0.25">
      <c r="A51" s="50" t="s">
        <v>103</v>
      </c>
      <c r="B51" s="51" t="s">
        <v>104</v>
      </c>
      <c r="C51" s="50"/>
      <c r="D51" s="50"/>
      <c r="E51" s="50"/>
      <c r="F51" s="50">
        <f t="shared" ref="F51:K51" si="5">SUM(F52:F61)</f>
        <v>949</v>
      </c>
      <c r="G51" s="50">
        <f t="shared" si="5"/>
        <v>82</v>
      </c>
      <c r="H51" s="50">
        <f t="shared" si="5"/>
        <v>867</v>
      </c>
      <c r="I51" s="50">
        <f t="shared" si="5"/>
        <v>414</v>
      </c>
      <c r="J51" s="50">
        <f t="shared" si="5"/>
        <v>431</v>
      </c>
      <c r="K51" s="50">
        <f t="shared" si="5"/>
        <v>20</v>
      </c>
      <c r="L51" s="50">
        <f>SUM(L52:L63)</f>
        <v>0</v>
      </c>
      <c r="M51" s="50">
        <f>SUM(M52:M63)</f>
        <v>0</v>
      </c>
      <c r="N51" s="50">
        <f t="shared" ref="N51:S51" si="6">SUM(N52:N61)</f>
        <v>122</v>
      </c>
      <c r="O51" s="50">
        <f t="shared" si="6"/>
        <v>192</v>
      </c>
      <c r="P51" s="50">
        <f t="shared" si="6"/>
        <v>237</v>
      </c>
      <c r="Q51" s="50">
        <f t="shared" si="6"/>
        <v>187</v>
      </c>
      <c r="R51" s="50">
        <f t="shared" si="6"/>
        <v>148</v>
      </c>
      <c r="S51" s="50">
        <f t="shared" si="6"/>
        <v>30</v>
      </c>
    </row>
    <row r="52" spans="1:19" ht="26.4" x14ac:dyDescent="0.25">
      <c r="A52" s="32" t="s">
        <v>105</v>
      </c>
      <c r="B52" s="29" t="s">
        <v>106</v>
      </c>
      <c r="C52" s="30"/>
      <c r="D52" s="30"/>
      <c r="E52" s="30">
        <v>3</v>
      </c>
      <c r="F52" s="60">
        <v>132</v>
      </c>
      <c r="G52" s="32">
        <v>10</v>
      </c>
      <c r="H52" s="69">
        <v>122</v>
      </c>
      <c r="I52" s="64">
        <v>62</v>
      </c>
      <c r="J52" s="32">
        <v>60</v>
      </c>
      <c r="K52" s="32"/>
      <c r="L52" s="61"/>
      <c r="M52" s="61"/>
      <c r="N52" s="70">
        <v>122</v>
      </c>
      <c r="O52" s="70"/>
      <c r="P52" s="40"/>
      <c r="Q52" s="62"/>
      <c r="R52" s="63"/>
      <c r="S52" s="63"/>
    </row>
    <row r="53" spans="1:19" s="71" customFormat="1" ht="13.8" x14ac:dyDescent="0.2">
      <c r="A53" s="32" t="s">
        <v>107</v>
      </c>
      <c r="B53" s="29" t="s">
        <v>108</v>
      </c>
      <c r="C53" s="30">
        <v>4.5999999999999996</v>
      </c>
      <c r="D53" s="30"/>
      <c r="E53" s="30">
        <v>8</v>
      </c>
      <c r="F53" s="60">
        <v>132</v>
      </c>
      <c r="G53" s="32">
        <v>2</v>
      </c>
      <c r="H53" s="69">
        <v>130</v>
      </c>
      <c r="I53" s="64">
        <v>56</v>
      </c>
      <c r="J53" s="32">
        <v>62</v>
      </c>
      <c r="K53" s="32">
        <v>10</v>
      </c>
      <c r="L53" s="61"/>
      <c r="M53" s="61"/>
      <c r="N53" s="70"/>
      <c r="O53" s="37">
        <v>46</v>
      </c>
      <c r="P53" s="40">
        <v>28</v>
      </c>
      <c r="Q53" s="62">
        <v>36</v>
      </c>
      <c r="R53" s="63">
        <v>20</v>
      </c>
      <c r="S53" s="63">
        <v>10</v>
      </c>
    </row>
    <row r="54" spans="1:19" s="71" customFormat="1" ht="26.4" x14ac:dyDescent="0.2">
      <c r="A54" s="32" t="s">
        <v>109</v>
      </c>
      <c r="B54" s="29" t="s">
        <v>110</v>
      </c>
      <c r="C54" s="30"/>
      <c r="D54" s="30"/>
      <c r="E54" s="30">
        <v>6</v>
      </c>
      <c r="F54" s="60">
        <v>106</v>
      </c>
      <c r="G54" s="32">
        <v>10</v>
      </c>
      <c r="H54" s="69">
        <v>96</v>
      </c>
      <c r="I54" s="64">
        <v>46</v>
      </c>
      <c r="J54" s="32">
        <v>50</v>
      </c>
      <c r="K54" s="32"/>
      <c r="L54" s="61"/>
      <c r="M54" s="61"/>
      <c r="N54" s="70"/>
      <c r="O54" s="37"/>
      <c r="P54" s="40">
        <v>59</v>
      </c>
      <c r="Q54" s="62">
        <v>46</v>
      </c>
      <c r="R54" s="63"/>
      <c r="S54" s="63"/>
    </row>
    <row r="55" spans="1:19" s="71" customFormat="1" ht="26.4" x14ac:dyDescent="0.2">
      <c r="A55" s="32" t="s">
        <v>111</v>
      </c>
      <c r="B55" s="29" t="s">
        <v>112</v>
      </c>
      <c r="C55" s="30">
        <v>6</v>
      </c>
      <c r="D55" s="30"/>
      <c r="E55" s="30">
        <v>8</v>
      </c>
      <c r="F55" s="60">
        <v>136</v>
      </c>
      <c r="G55" s="32">
        <v>6</v>
      </c>
      <c r="H55" s="69">
        <v>130</v>
      </c>
      <c r="I55" s="64">
        <v>64</v>
      </c>
      <c r="J55" s="32">
        <v>66</v>
      </c>
      <c r="K55" s="32"/>
      <c r="L55" s="61"/>
      <c r="M55" s="61"/>
      <c r="N55" s="70"/>
      <c r="O55" s="37">
        <v>40</v>
      </c>
      <c r="P55" s="40">
        <v>30</v>
      </c>
      <c r="Q55" s="62">
        <v>30</v>
      </c>
      <c r="R55" s="63">
        <v>20</v>
      </c>
      <c r="S55" s="63">
        <v>10</v>
      </c>
    </row>
    <row r="56" spans="1:19" s="71" customFormat="1" ht="13.8" x14ac:dyDescent="0.2">
      <c r="A56" s="32" t="s">
        <v>113</v>
      </c>
      <c r="B56" s="29" t="s">
        <v>114</v>
      </c>
      <c r="C56" s="30"/>
      <c r="D56" s="30">
        <v>7</v>
      </c>
      <c r="E56" s="30"/>
      <c r="F56" s="60">
        <v>84</v>
      </c>
      <c r="G56" s="32">
        <v>12</v>
      </c>
      <c r="H56" s="69">
        <v>72</v>
      </c>
      <c r="I56" s="64">
        <v>40</v>
      </c>
      <c r="J56" s="32">
        <v>32</v>
      </c>
      <c r="K56" s="32"/>
      <c r="L56" s="61"/>
      <c r="M56" s="61"/>
      <c r="N56" s="70"/>
      <c r="O56" s="37"/>
      <c r="P56" s="40"/>
      <c r="Q56" s="62"/>
      <c r="R56" s="63">
        <v>72</v>
      </c>
      <c r="S56" s="63"/>
    </row>
    <row r="57" spans="1:19" s="71" customFormat="1" ht="13.8" x14ac:dyDescent="0.2">
      <c r="A57" s="43" t="s">
        <v>115</v>
      </c>
      <c r="B57" s="44" t="s">
        <v>116</v>
      </c>
      <c r="C57" s="45"/>
      <c r="D57" s="45">
        <v>4</v>
      </c>
      <c r="E57" s="45"/>
      <c r="F57" s="60">
        <v>36</v>
      </c>
      <c r="G57" s="28">
        <v>2</v>
      </c>
      <c r="H57" s="69">
        <v>34</v>
      </c>
      <c r="I57" s="72">
        <v>10</v>
      </c>
      <c r="J57" s="28">
        <v>24</v>
      </c>
      <c r="K57" s="28"/>
      <c r="L57" s="61"/>
      <c r="M57" s="61"/>
      <c r="N57" s="70"/>
      <c r="O57" s="37">
        <v>34</v>
      </c>
      <c r="P57" s="40"/>
      <c r="Q57" s="62"/>
      <c r="R57" s="63"/>
      <c r="S57" s="63"/>
    </row>
    <row r="58" spans="1:19" s="71" customFormat="1" ht="26.4" x14ac:dyDescent="0.2">
      <c r="A58" s="28" t="s">
        <v>117</v>
      </c>
      <c r="B58" s="73" t="s">
        <v>118</v>
      </c>
      <c r="C58" s="45"/>
      <c r="D58" s="45"/>
      <c r="E58" s="45">
        <v>6</v>
      </c>
      <c r="F58" s="60">
        <f>G58+H58</f>
        <v>119</v>
      </c>
      <c r="G58" s="28">
        <v>26</v>
      </c>
      <c r="H58" s="69">
        <f>SUM(I58:J58)</f>
        <v>93</v>
      </c>
      <c r="I58" s="72">
        <v>60</v>
      </c>
      <c r="J58" s="28">
        <v>33</v>
      </c>
      <c r="K58" s="28"/>
      <c r="L58" s="61"/>
      <c r="M58" s="61"/>
      <c r="N58" s="37"/>
      <c r="O58" s="37"/>
      <c r="P58" s="40">
        <f>4*12</f>
        <v>48</v>
      </c>
      <c r="Q58" s="62">
        <v>45</v>
      </c>
      <c r="R58" s="63"/>
      <c r="S58" s="63"/>
    </row>
    <row r="59" spans="1:19" s="71" customFormat="1" ht="26.4" x14ac:dyDescent="0.2">
      <c r="A59" s="32" t="s">
        <v>119</v>
      </c>
      <c r="B59" s="29" t="s">
        <v>120</v>
      </c>
      <c r="C59" s="30"/>
      <c r="D59" s="30"/>
      <c r="E59" s="30">
        <v>4</v>
      </c>
      <c r="F59" s="60">
        <v>36</v>
      </c>
      <c r="G59" s="28">
        <v>2</v>
      </c>
      <c r="H59" s="69">
        <v>34</v>
      </c>
      <c r="I59" s="72">
        <v>10</v>
      </c>
      <c r="J59" s="28">
        <v>24</v>
      </c>
      <c r="K59" s="32"/>
      <c r="L59" s="61"/>
      <c r="M59" s="61"/>
      <c r="N59" s="70"/>
      <c r="O59" s="37">
        <v>38</v>
      </c>
      <c r="P59" s="40">
        <v>36</v>
      </c>
      <c r="Q59" s="62"/>
      <c r="R59" s="63"/>
      <c r="S59" s="63"/>
    </row>
    <row r="60" spans="1:19" s="74" customFormat="1" ht="26.4" x14ac:dyDescent="0.3">
      <c r="A60" s="32" t="s">
        <v>121</v>
      </c>
      <c r="B60" s="29" t="s">
        <v>122</v>
      </c>
      <c r="C60" s="30"/>
      <c r="D60" s="30"/>
      <c r="E60" s="30">
        <v>4</v>
      </c>
      <c r="F60" s="60">
        <v>36</v>
      </c>
      <c r="G60" s="28">
        <v>2</v>
      </c>
      <c r="H60" s="69">
        <v>34</v>
      </c>
      <c r="I60" s="72">
        <v>10</v>
      </c>
      <c r="J60" s="28">
        <v>24</v>
      </c>
      <c r="K60" s="32"/>
      <c r="L60" s="61"/>
      <c r="M60" s="61"/>
      <c r="N60" s="70"/>
      <c r="O60" s="37">
        <v>34</v>
      </c>
      <c r="P60" s="40"/>
      <c r="Q60" s="62"/>
      <c r="R60" s="63"/>
      <c r="S60" s="63"/>
    </row>
    <row r="61" spans="1:19" s="71" customFormat="1" ht="17.399999999999999" customHeight="1" x14ac:dyDescent="0.2">
      <c r="A61" s="32" t="s">
        <v>123</v>
      </c>
      <c r="B61" s="29" t="s">
        <v>124</v>
      </c>
      <c r="C61" s="30">
        <v>6</v>
      </c>
      <c r="D61" s="30">
        <v>8</v>
      </c>
      <c r="E61" s="30"/>
      <c r="F61" s="60">
        <v>132</v>
      </c>
      <c r="G61" s="32">
        <v>10</v>
      </c>
      <c r="H61" s="69">
        <v>122</v>
      </c>
      <c r="I61" s="64">
        <v>56</v>
      </c>
      <c r="J61" s="32">
        <v>56</v>
      </c>
      <c r="K61" s="32">
        <v>10</v>
      </c>
      <c r="L61" s="61"/>
      <c r="M61" s="61"/>
      <c r="N61" s="70"/>
      <c r="O61" s="37"/>
      <c r="P61" s="40">
        <v>36</v>
      </c>
      <c r="Q61" s="62">
        <v>30</v>
      </c>
      <c r="R61" s="63">
        <v>36</v>
      </c>
      <c r="S61" s="63">
        <v>10</v>
      </c>
    </row>
    <row r="62" spans="1:19" ht="13.8" x14ac:dyDescent="0.25">
      <c r="A62" s="32" t="s">
        <v>125</v>
      </c>
      <c r="B62" s="29" t="s">
        <v>126</v>
      </c>
      <c r="C62" s="30"/>
      <c r="D62" s="30"/>
      <c r="E62" s="30">
        <v>5</v>
      </c>
      <c r="F62" s="75">
        <v>288</v>
      </c>
      <c r="G62" s="32"/>
      <c r="H62" s="69">
        <v>288</v>
      </c>
      <c r="I62" s="32"/>
      <c r="J62" s="32"/>
      <c r="K62" s="32"/>
      <c r="L62" s="61"/>
      <c r="M62" s="61"/>
      <c r="N62" s="70"/>
      <c r="O62" s="37"/>
      <c r="P62" s="62">
        <v>288</v>
      </c>
      <c r="Q62" s="62"/>
      <c r="R62" s="63"/>
      <c r="S62" s="63"/>
    </row>
    <row r="63" spans="1:19" ht="26.4" x14ac:dyDescent="0.25">
      <c r="A63" s="28" t="s">
        <v>127</v>
      </c>
      <c r="B63" s="73" t="s">
        <v>128</v>
      </c>
      <c r="C63" s="45">
        <v>6</v>
      </c>
      <c r="D63" s="45">
        <v>8</v>
      </c>
      <c r="E63" s="45"/>
      <c r="F63" s="60">
        <v>162</v>
      </c>
      <c r="G63" s="32"/>
      <c r="H63" s="69">
        <v>162</v>
      </c>
      <c r="I63" s="32"/>
      <c r="J63" s="32"/>
      <c r="K63" s="32"/>
      <c r="L63" s="61"/>
      <c r="M63" s="61"/>
      <c r="N63" s="70"/>
      <c r="O63" s="37"/>
      <c r="P63" s="40"/>
      <c r="Q63" s="62">
        <v>81</v>
      </c>
      <c r="R63" s="63"/>
      <c r="S63" s="63">
        <v>81</v>
      </c>
    </row>
    <row r="64" spans="1:19" ht="26.4" x14ac:dyDescent="0.25">
      <c r="A64" s="76" t="s">
        <v>129</v>
      </c>
      <c r="B64" s="51" t="s">
        <v>130</v>
      </c>
      <c r="C64" s="52"/>
      <c r="D64" s="52"/>
      <c r="E64" s="52"/>
      <c r="F64" s="76">
        <f t="shared" ref="F64:S64" si="7">SUM(F65)</f>
        <v>162</v>
      </c>
      <c r="G64" s="76">
        <f t="shared" si="7"/>
        <v>14</v>
      </c>
      <c r="H64" s="76">
        <f t="shared" si="7"/>
        <v>148</v>
      </c>
      <c r="I64" s="76">
        <f t="shared" si="7"/>
        <v>74</v>
      </c>
      <c r="J64" s="76">
        <f t="shared" si="7"/>
        <v>74</v>
      </c>
      <c r="K64" s="76">
        <f t="shared" si="7"/>
        <v>0</v>
      </c>
      <c r="L64" s="76">
        <f t="shared" si="7"/>
        <v>0</v>
      </c>
      <c r="M64" s="76">
        <f t="shared" si="7"/>
        <v>0</v>
      </c>
      <c r="N64" s="76">
        <f t="shared" si="7"/>
        <v>0</v>
      </c>
      <c r="O64" s="76">
        <f t="shared" si="7"/>
        <v>0</v>
      </c>
      <c r="P64" s="76">
        <f t="shared" si="7"/>
        <v>0</v>
      </c>
      <c r="Q64" s="76">
        <f t="shared" si="7"/>
        <v>75</v>
      </c>
      <c r="R64" s="76">
        <f t="shared" si="7"/>
        <v>64</v>
      </c>
      <c r="S64" s="76">
        <f t="shared" si="7"/>
        <v>16</v>
      </c>
    </row>
    <row r="65" spans="1:30" ht="28.8" customHeight="1" x14ac:dyDescent="0.25">
      <c r="A65" s="32" t="s">
        <v>131</v>
      </c>
      <c r="B65" s="29" t="s">
        <v>132</v>
      </c>
      <c r="C65" s="30">
        <v>6</v>
      </c>
      <c r="D65" s="30"/>
      <c r="E65" s="30">
        <v>8</v>
      </c>
      <c r="F65" s="60">
        <v>162</v>
      </c>
      <c r="G65" s="32">
        <v>14</v>
      </c>
      <c r="H65" s="69">
        <v>148</v>
      </c>
      <c r="I65" s="32">
        <v>74</v>
      </c>
      <c r="J65" s="32">
        <v>74</v>
      </c>
      <c r="K65" s="32"/>
      <c r="L65" s="61"/>
      <c r="M65" s="61"/>
      <c r="N65" s="70"/>
      <c r="O65" s="70"/>
      <c r="P65" s="62"/>
      <c r="Q65" s="62">
        <f>5*15</f>
        <v>75</v>
      </c>
      <c r="R65" s="63">
        <f>4*16</f>
        <v>64</v>
      </c>
      <c r="S65" s="63">
        <v>16</v>
      </c>
    </row>
    <row r="66" spans="1:30" ht="25.8" customHeight="1" x14ac:dyDescent="0.25">
      <c r="A66" s="28" t="s">
        <v>133</v>
      </c>
      <c r="B66" s="73" t="s">
        <v>128</v>
      </c>
      <c r="C66" s="45"/>
      <c r="D66" s="45"/>
      <c r="E66" s="45">
        <v>8</v>
      </c>
      <c r="F66" s="60">
        <v>162</v>
      </c>
      <c r="G66" s="32"/>
      <c r="H66" s="69">
        <v>162</v>
      </c>
      <c r="I66" s="32"/>
      <c r="J66" s="32"/>
      <c r="K66" s="32"/>
      <c r="L66" s="61"/>
      <c r="M66" s="61"/>
      <c r="N66" s="70"/>
      <c r="O66" s="70"/>
      <c r="P66" s="62"/>
      <c r="Q66" s="62"/>
      <c r="R66" s="63"/>
      <c r="S66" s="63">
        <v>162</v>
      </c>
    </row>
    <row r="67" spans="1:30" s="77" customFormat="1" ht="13.8" x14ac:dyDescent="0.25">
      <c r="A67" s="50" t="s">
        <v>134</v>
      </c>
      <c r="B67" s="51" t="s">
        <v>135</v>
      </c>
      <c r="C67" s="52"/>
      <c r="D67" s="52"/>
      <c r="E67" s="52"/>
      <c r="F67" s="50">
        <f t="shared" ref="F67:S67" si="8">SUM(F68)</f>
        <v>156</v>
      </c>
      <c r="G67" s="50">
        <f t="shared" si="8"/>
        <v>16</v>
      </c>
      <c r="H67" s="50">
        <f t="shared" si="8"/>
        <v>140</v>
      </c>
      <c r="I67" s="50">
        <f t="shared" si="8"/>
        <v>70</v>
      </c>
      <c r="J67" s="50">
        <f t="shared" si="8"/>
        <v>70</v>
      </c>
      <c r="K67" s="50">
        <f t="shared" si="8"/>
        <v>0</v>
      </c>
      <c r="L67" s="50">
        <f t="shared" si="8"/>
        <v>0</v>
      </c>
      <c r="M67" s="50">
        <f t="shared" si="8"/>
        <v>0</v>
      </c>
      <c r="N67" s="50">
        <f t="shared" si="8"/>
        <v>0</v>
      </c>
      <c r="O67" s="50">
        <f t="shared" si="8"/>
        <v>0</v>
      </c>
      <c r="P67" s="50">
        <f t="shared" si="8"/>
        <v>0</v>
      </c>
      <c r="Q67" s="50">
        <f t="shared" si="8"/>
        <v>75</v>
      </c>
      <c r="R67" s="50">
        <f t="shared" si="8"/>
        <v>65</v>
      </c>
      <c r="S67" s="50">
        <f t="shared" si="8"/>
        <v>0</v>
      </c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</row>
    <row r="68" spans="1:30" ht="26.4" x14ac:dyDescent="0.25">
      <c r="A68" s="32" t="s">
        <v>136</v>
      </c>
      <c r="B68" s="29" t="s">
        <v>137</v>
      </c>
      <c r="C68" s="30"/>
      <c r="D68" s="30"/>
      <c r="E68" s="30">
        <v>8</v>
      </c>
      <c r="F68" s="60">
        <v>156</v>
      </c>
      <c r="G68" s="32">
        <v>16</v>
      </c>
      <c r="H68" s="69">
        <v>140</v>
      </c>
      <c r="I68" s="32">
        <v>70</v>
      </c>
      <c r="J68" s="32">
        <v>70</v>
      </c>
      <c r="K68" s="32"/>
      <c r="L68" s="61"/>
      <c r="M68" s="61"/>
      <c r="N68" s="70"/>
      <c r="O68" s="70"/>
      <c r="P68" s="62"/>
      <c r="Q68" s="62">
        <f>5*15</f>
        <v>75</v>
      </c>
      <c r="R68" s="63">
        <v>65</v>
      </c>
      <c r="S68" s="63"/>
    </row>
    <row r="69" spans="1:30" s="3" customFormat="1" ht="26.4" x14ac:dyDescent="0.25">
      <c r="A69" s="28" t="s">
        <v>138</v>
      </c>
      <c r="B69" s="73" t="s">
        <v>128</v>
      </c>
      <c r="C69" s="45">
        <v>6</v>
      </c>
      <c r="D69" s="45"/>
      <c r="E69" s="45">
        <v>8</v>
      </c>
      <c r="F69" s="60">
        <v>144</v>
      </c>
      <c r="G69" s="32"/>
      <c r="H69" s="69">
        <v>144</v>
      </c>
      <c r="I69" s="32"/>
      <c r="J69" s="32"/>
      <c r="K69" s="28"/>
      <c r="L69" s="61"/>
      <c r="M69" s="61"/>
      <c r="N69" s="70"/>
      <c r="O69" s="70"/>
      <c r="P69" s="62"/>
      <c r="Q69" s="62"/>
      <c r="R69" s="63"/>
      <c r="S69" s="63">
        <v>144</v>
      </c>
    </row>
    <row r="70" spans="1:30" ht="26.4" x14ac:dyDescent="0.25">
      <c r="A70" s="76" t="s">
        <v>139</v>
      </c>
      <c r="B70" s="51" t="s">
        <v>140</v>
      </c>
      <c r="C70" s="52"/>
      <c r="D70" s="52"/>
      <c r="E70" s="52"/>
      <c r="F70" s="76">
        <f t="shared" ref="F70:S70" si="9">SUM(F71)</f>
        <v>172</v>
      </c>
      <c r="G70" s="76">
        <f t="shared" si="9"/>
        <v>8</v>
      </c>
      <c r="H70" s="76">
        <f t="shared" si="9"/>
        <v>164</v>
      </c>
      <c r="I70" s="76">
        <f t="shared" si="9"/>
        <v>82</v>
      </c>
      <c r="J70" s="76">
        <f t="shared" si="9"/>
        <v>82</v>
      </c>
      <c r="K70" s="76">
        <f t="shared" si="9"/>
        <v>0</v>
      </c>
      <c r="L70" s="76">
        <f t="shared" si="9"/>
        <v>0</v>
      </c>
      <c r="M70" s="76">
        <f t="shared" si="9"/>
        <v>0</v>
      </c>
      <c r="N70" s="76">
        <f t="shared" si="9"/>
        <v>0</v>
      </c>
      <c r="O70" s="76">
        <f t="shared" si="9"/>
        <v>0</v>
      </c>
      <c r="P70" s="76">
        <f t="shared" si="9"/>
        <v>0</v>
      </c>
      <c r="Q70" s="76">
        <f t="shared" si="9"/>
        <v>60</v>
      </c>
      <c r="R70" s="76">
        <f t="shared" si="9"/>
        <v>80</v>
      </c>
      <c r="S70" s="76">
        <f t="shared" si="9"/>
        <v>24</v>
      </c>
    </row>
    <row r="71" spans="1:30" ht="39.6" x14ac:dyDescent="0.25">
      <c r="A71" s="32" t="s">
        <v>141</v>
      </c>
      <c r="B71" s="29" t="s">
        <v>142</v>
      </c>
      <c r="C71" s="30">
        <v>6</v>
      </c>
      <c r="D71" s="30"/>
      <c r="E71" s="30">
        <v>8</v>
      </c>
      <c r="F71" s="60">
        <v>172</v>
      </c>
      <c r="G71" s="32">
        <v>8</v>
      </c>
      <c r="H71" s="69">
        <v>164</v>
      </c>
      <c r="I71" s="32">
        <v>82</v>
      </c>
      <c r="J71" s="32">
        <v>82</v>
      </c>
      <c r="K71" s="32"/>
      <c r="L71" s="61"/>
      <c r="M71" s="61"/>
      <c r="N71" s="70"/>
      <c r="O71" s="70"/>
      <c r="P71" s="62"/>
      <c r="Q71" s="62">
        <f>4*15</f>
        <v>60</v>
      </c>
      <c r="R71" s="63">
        <f>5*16</f>
        <v>80</v>
      </c>
      <c r="S71" s="63">
        <f>3*8</f>
        <v>24</v>
      </c>
    </row>
    <row r="72" spans="1:30" ht="26.4" x14ac:dyDescent="0.25">
      <c r="A72" s="28" t="s">
        <v>143</v>
      </c>
      <c r="B72" s="73" t="s">
        <v>128</v>
      </c>
      <c r="C72" s="45"/>
      <c r="D72" s="45"/>
      <c r="E72" s="45">
        <v>8</v>
      </c>
      <c r="F72" s="60">
        <v>144</v>
      </c>
      <c r="G72" s="32"/>
      <c r="H72" s="69">
        <v>144</v>
      </c>
      <c r="I72" s="32"/>
      <c r="J72" s="32"/>
      <c r="K72" s="32"/>
      <c r="L72" s="61"/>
      <c r="M72" s="61"/>
      <c r="N72" s="70"/>
      <c r="O72" s="70"/>
      <c r="P72" s="62"/>
      <c r="Q72" s="62"/>
      <c r="R72" s="63"/>
      <c r="S72" s="63">
        <v>144</v>
      </c>
    </row>
    <row r="73" spans="1:30" x14ac:dyDescent="0.25">
      <c r="A73" s="78" t="s">
        <v>144</v>
      </c>
      <c r="B73" s="79" t="s">
        <v>145</v>
      </c>
      <c r="C73" s="80"/>
      <c r="D73" s="79"/>
      <c r="E73" s="81"/>
      <c r="F73" s="82">
        <v>216</v>
      </c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3"/>
      <c r="S73" s="84" t="s">
        <v>146</v>
      </c>
    </row>
    <row r="74" spans="1:30" x14ac:dyDescent="0.25">
      <c r="A74" s="85" t="s">
        <v>147</v>
      </c>
      <c r="B74" s="86" t="s">
        <v>148</v>
      </c>
      <c r="C74" s="87"/>
      <c r="D74" s="88"/>
      <c r="E74" s="89"/>
      <c r="F74" s="89">
        <v>36</v>
      </c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90"/>
      <c r="S74" s="91"/>
    </row>
    <row r="75" spans="1:30" x14ac:dyDescent="0.25">
      <c r="A75" s="85" t="s">
        <v>149</v>
      </c>
      <c r="B75" s="92" t="s">
        <v>150</v>
      </c>
      <c r="C75" s="93"/>
      <c r="D75" s="88"/>
      <c r="E75" s="89"/>
      <c r="F75" s="89">
        <v>72</v>
      </c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90"/>
      <c r="S75" s="91"/>
    </row>
    <row r="76" spans="1:30" ht="26.4" x14ac:dyDescent="0.25">
      <c r="A76" s="94" t="s">
        <v>151</v>
      </c>
      <c r="B76" s="95" t="s">
        <v>152</v>
      </c>
      <c r="C76" s="93"/>
      <c r="D76" s="88"/>
      <c r="E76" s="89"/>
      <c r="F76" s="89">
        <v>72</v>
      </c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90"/>
      <c r="S76" s="91"/>
    </row>
    <row r="77" spans="1:30" x14ac:dyDescent="0.25">
      <c r="A77" s="94" t="s">
        <v>153</v>
      </c>
      <c r="B77" s="96" t="s">
        <v>154</v>
      </c>
      <c r="C77" s="88"/>
      <c r="D77" s="88"/>
      <c r="E77" s="89"/>
      <c r="F77" s="89">
        <v>36</v>
      </c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90"/>
      <c r="S77" s="91"/>
    </row>
    <row r="78" spans="1:30" ht="13.8" x14ac:dyDescent="0.25">
      <c r="A78" s="32"/>
      <c r="B78" s="97" t="s">
        <v>155</v>
      </c>
      <c r="C78" s="98"/>
      <c r="D78" s="98"/>
      <c r="E78" s="98"/>
      <c r="F78" s="32">
        <f t="shared" ref="F78:S78" si="10">F80-F79</f>
        <v>1476</v>
      </c>
      <c r="G78" s="32">
        <f t="shared" si="10"/>
        <v>0</v>
      </c>
      <c r="H78" s="32">
        <f t="shared" si="10"/>
        <v>1476</v>
      </c>
      <c r="I78" s="32">
        <f t="shared" si="10"/>
        <v>626</v>
      </c>
      <c r="J78" s="32">
        <f t="shared" si="10"/>
        <v>842</v>
      </c>
      <c r="K78" s="32">
        <f t="shared" si="10"/>
        <v>0</v>
      </c>
      <c r="L78" s="32">
        <f t="shared" si="10"/>
        <v>654</v>
      </c>
      <c r="M78" s="32">
        <f t="shared" si="10"/>
        <v>819</v>
      </c>
      <c r="N78" s="32">
        <f t="shared" si="10"/>
        <v>522</v>
      </c>
      <c r="O78" s="32">
        <f t="shared" si="10"/>
        <v>680</v>
      </c>
      <c r="P78" s="32">
        <f t="shared" si="10"/>
        <v>435</v>
      </c>
      <c r="Q78" s="32">
        <f t="shared" si="10"/>
        <v>457</v>
      </c>
      <c r="R78" s="32">
        <f t="shared" si="10"/>
        <v>421</v>
      </c>
      <c r="S78" s="32">
        <f t="shared" si="10"/>
        <v>210</v>
      </c>
    </row>
    <row r="79" spans="1:30" x14ac:dyDescent="0.25">
      <c r="A79" s="32"/>
      <c r="B79" s="99" t="s">
        <v>156</v>
      </c>
      <c r="C79" s="100"/>
      <c r="D79" s="100"/>
      <c r="E79" s="100"/>
      <c r="F79" s="61">
        <f>F28+F34+F50</f>
        <v>4464</v>
      </c>
      <c r="G79" s="32">
        <f t="shared" ref="F79:S79" si="11">G28+G34+G50</f>
        <v>458</v>
      </c>
      <c r="H79" s="32">
        <f t="shared" si="11"/>
        <v>3744</v>
      </c>
      <c r="I79" s="32">
        <f t="shared" si="11"/>
        <v>1894</v>
      </c>
      <c r="J79" s="32">
        <f t="shared" si="11"/>
        <v>1816</v>
      </c>
      <c r="K79" s="32">
        <f t="shared" si="11"/>
        <v>40</v>
      </c>
      <c r="L79" s="32">
        <f t="shared" si="11"/>
        <v>0</v>
      </c>
      <c r="M79" s="32">
        <f t="shared" si="11"/>
        <v>0</v>
      </c>
      <c r="N79" s="32">
        <f t="shared" si="11"/>
        <v>644</v>
      </c>
      <c r="O79" s="32">
        <f t="shared" si="11"/>
        <v>872</v>
      </c>
      <c r="P79" s="32">
        <f t="shared" si="11"/>
        <v>672</v>
      </c>
      <c r="Q79" s="32">
        <f t="shared" si="11"/>
        <v>854</v>
      </c>
      <c r="R79" s="32">
        <f t="shared" si="11"/>
        <v>778</v>
      </c>
      <c r="S79" s="32">
        <f t="shared" si="11"/>
        <v>280</v>
      </c>
    </row>
    <row r="80" spans="1:30" ht="13.2" customHeight="1" x14ac:dyDescent="0.25">
      <c r="A80" s="32"/>
      <c r="B80" s="99" t="s">
        <v>157</v>
      </c>
      <c r="C80" s="100"/>
      <c r="D80" s="100"/>
      <c r="E80" s="100"/>
      <c r="F80" s="101">
        <f t="shared" ref="F80:S80" si="12">F12+F28+F34+F50</f>
        <v>5940</v>
      </c>
      <c r="G80" s="5">
        <f t="shared" si="12"/>
        <v>458</v>
      </c>
      <c r="H80" s="5">
        <f t="shared" si="12"/>
        <v>5220</v>
      </c>
      <c r="I80" s="5">
        <f t="shared" si="12"/>
        <v>2520</v>
      </c>
      <c r="J80" s="5">
        <f t="shared" si="12"/>
        <v>2658</v>
      </c>
      <c r="K80" s="5">
        <f t="shared" si="12"/>
        <v>40</v>
      </c>
      <c r="L80" s="5">
        <f t="shared" si="12"/>
        <v>654</v>
      </c>
      <c r="M80" s="5">
        <f t="shared" si="12"/>
        <v>819</v>
      </c>
      <c r="N80" s="5">
        <f t="shared" si="12"/>
        <v>1166</v>
      </c>
      <c r="O80" s="5">
        <f t="shared" si="12"/>
        <v>1552</v>
      </c>
      <c r="P80" s="5">
        <f t="shared" si="12"/>
        <v>1107</v>
      </c>
      <c r="Q80" s="5">
        <f t="shared" si="12"/>
        <v>1311</v>
      </c>
      <c r="R80" s="5">
        <f t="shared" si="12"/>
        <v>1199</v>
      </c>
      <c r="S80" s="5">
        <f t="shared" si="12"/>
        <v>490</v>
      </c>
    </row>
    <row r="81" spans="1:19" ht="27" customHeight="1" x14ac:dyDescent="0.25">
      <c r="A81" s="128" t="s">
        <v>158</v>
      </c>
      <c r="B81" s="173"/>
      <c r="C81" s="173"/>
      <c r="D81" s="173"/>
      <c r="E81" s="173"/>
      <c r="F81" s="173"/>
      <c r="G81" s="174"/>
      <c r="H81" s="137" t="s">
        <v>159</v>
      </c>
      <c r="I81" s="170" t="s">
        <v>160</v>
      </c>
      <c r="J81" s="171"/>
      <c r="K81" s="172"/>
      <c r="L81" s="28">
        <v>9</v>
      </c>
      <c r="M81" s="28">
        <v>10</v>
      </c>
      <c r="N81" s="32">
        <v>12</v>
      </c>
      <c r="O81" s="32">
        <v>11</v>
      </c>
      <c r="P81" s="32">
        <v>9</v>
      </c>
      <c r="Q81" s="64">
        <v>9</v>
      </c>
      <c r="R81" s="64">
        <v>9</v>
      </c>
      <c r="S81" s="64">
        <v>8</v>
      </c>
    </row>
    <row r="82" spans="1:19" ht="12.75" customHeight="1" x14ac:dyDescent="0.25">
      <c r="A82" s="175"/>
      <c r="B82" s="176"/>
      <c r="C82" s="176"/>
      <c r="D82" s="176"/>
      <c r="E82" s="176"/>
      <c r="F82" s="176"/>
      <c r="G82" s="177"/>
      <c r="H82" s="138"/>
      <c r="I82" s="170" t="s">
        <v>161</v>
      </c>
      <c r="J82" s="171"/>
      <c r="K82" s="172"/>
      <c r="L82" s="28">
        <v>0</v>
      </c>
      <c r="M82" s="28">
        <v>0</v>
      </c>
      <c r="N82" s="32">
        <v>1</v>
      </c>
      <c r="O82" s="32">
        <v>1</v>
      </c>
      <c r="P82" s="32">
        <v>1</v>
      </c>
      <c r="Q82" s="32">
        <v>0</v>
      </c>
      <c r="R82" s="32">
        <v>0</v>
      </c>
      <c r="S82" s="32">
        <v>0</v>
      </c>
    </row>
    <row r="83" spans="1:19" ht="39.75" customHeight="1" x14ac:dyDescent="0.25">
      <c r="A83" s="175"/>
      <c r="B83" s="176"/>
      <c r="C83" s="176"/>
      <c r="D83" s="176"/>
      <c r="E83" s="176"/>
      <c r="F83" s="176"/>
      <c r="G83" s="177"/>
      <c r="H83" s="138"/>
      <c r="I83" s="170" t="s">
        <v>162</v>
      </c>
      <c r="J83" s="171"/>
      <c r="K83" s="172"/>
      <c r="L83" s="28">
        <v>0</v>
      </c>
      <c r="M83" s="28">
        <v>0</v>
      </c>
      <c r="N83" s="32">
        <v>0</v>
      </c>
      <c r="O83" s="32">
        <v>0</v>
      </c>
      <c r="P83" s="32">
        <v>1</v>
      </c>
      <c r="Q83" s="34">
        <v>1</v>
      </c>
      <c r="R83" s="34">
        <v>1</v>
      </c>
      <c r="S83" s="34">
        <v>1</v>
      </c>
    </row>
    <row r="84" spans="1:19" ht="12.75" customHeight="1" x14ac:dyDescent="0.25">
      <c r="A84" s="175"/>
      <c r="B84" s="176"/>
      <c r="C84" s="176"/>
      <c r="D84" s="176"/>
      <c r="E84" s="176"/>
      <c r="F84" s="176"/>
      <c r="G84" s="177"/>
      <c r="H84" s="138"/>
      <c r="I84" s="170" t="s">
        <v>163</v>
      </c>
      <c r="J84" s="171"/>
      <c r="K84" s="172"/>
      <c r="L84" s="28">
        <v>0</v>
      </c>
      <c r="M84" s="28">
        <v>4</v>
      </c>
      <c r="N84" s="32">
        <v>3</v>
      </c>
      <c r="O84" s="32">
        <v>3</v>
      </c>
      <c r="P84" s="32">
        <v>0</v>
      </c>
      <c r="Q84" s="32">
        <v>2</v>
      </c>
      <c r="R84" s="32">
        <v>0</v>
      </c>
      <c r="S84" s="32">
        <v>5</v>
      </c>
    </row>
    <row r="85" spans="1:19" ht="12.75" customHeight="1" x14ac:dyDescent="0.25">
      <c r="A85" s="175"/>
      <c r="B85" s="176"/>
      <c r="C85" s="176"/>
      <c r="D85" s="176"/>
      <c r="E85" s="176"/>
      <c r="F85" s="176"/>
      <c r="G85" s="177"/>
      <c r="H85" s="138"/>
      <c r="I85" s="170" t="s">
        <v>164</v>
      </c>
      <c r="J85" s="171"/>
      <c r="K85" s="172"/>
      <c r="L85" s="28">
        <v>1</v>
      </c>
      <c r="M85" s="28">
        <v>9</v>
      </c>
      <c r="N85" s="32">
        <v>4</v>
      </c>
      <c r="O85" s="32">
        <v>2</v>
      </c>
      <c r="P85" s="32">
        <v>3</v>
      </c>
      <c r="Q85" s="32">
        <v>0</v>
      </c>
      <c r="R85" s="32">
        <v>1</v>
      </c>
      <c r="S85" s="32">
        <v>4</v>
      </c>
    </row>
    <row r="86" spans="1:19" ht="12.75" customHeight="1" x14ac:dyDescent="0.25">
      <c r="A86" s="178"/>
      <c r="B86" s="179"/>
      <c r="C86" s="179"/>
      <c r="D86" s="179"/>
      <c r="E86" s="179"/>
      <c r="F86" s="179"/>
      <c r="G86" s="180"/>
      <c r="H86" s="139"/>
      <c r="I86" s="170" t="s">
        <v>165</v>
      </c>
      <c r="J86" s="171"/>
      <c r="K86" s="172"/>
      <c r="L86" s="28">
        <v>2</v>
      </c>
      <c r="M86" s="28">
        <v>0</v>
      </c>
      <c r="N86" s="32">
        <v>1</v>
      </c>
      <c r="O86" s="32">
        <v>2</v>
      </c>
      <c r="P86" s="32">
        <v>1</v>
      </c>
      <c r="Q86" s="32">
        <v>5</v>
      </c>
      <c r="R86" s="32">
        <v>1</v>
      </c>
      <c r="S86" s="32">
        <v>0</v>
      </c>
    </row>
    <row r="87" spans="1:19" x14ac:dyDescent="0.25">
      <c r="A87" s="102"/>
      <c r="B87" s="103"/>
      <c r="C87" s="103"/>
      <c r="D87" s="103"/>
      <c r="E87" s="103"/>
      <c r="F87" s="102"/>
      <c r="G87" s="102"/>
      <c r="H87" s="102"/>
    </row>
    <row r="89" spans="1:19" x14ac:dyDescent="0.25">
      <c r="B89" s="104"/>
      <c r="C89" s="104"/>
      <c r="D89" s="104"/>
      <c r="E89" s="104"/>
      <c r="F89" s="105"/>
      <c r="G89" s="105"/>
      <c r="H89" s="105"/>
    </row>
    <row r="91" spans="1:19" ht="21" customHeight="1" x14ac:dyDescent="0.25">
      <c r="A91" s="106"/>
    </row>
    <row r="92" spans="1:19" ht="15" customHeight="1" x14ac:dyDescent="0.25">
      <c r="A92" s="107"/>
      <c r="B92" s="104"/>
      <c r="C92" s="104"/>
      <c r="D92" s="104"/>
      <c r="E92" s="104"/>
      <c r="F92" s="108"/>
      <c r="G92" s="108"/>
      <c r="H92" s="108"/>
    </row>
    <row r="93" spans="1:19" ht="15" customHeight="1" x14ac:dyDescent="0.25">
      <c r="A93" s="107"/>
      <c r="B93" s="104"/>
      <c r="C93" s="104"/>
      <c r="D93" s="104"/>
      <c r="E93" s="104"/>
      <c r="F93" s="108"/>
      <c r="G93" s="108"/>
      <c r="H93" s="108"/>
    </row>
    <row r="94" spans="1:19" ht="15" customHeight="1" x14ac:dyDescent="0.25">
      <c r="A94" s="107"/>
      <c r="B94" s="104"/>
      <c r="C94" s="104"/>
      <c r="D94" s="104"/>
      <c r="E94" s="104"/>
      <c r="F94" s="108"/>
      <c r="G94" s="108"/>
      <c r="H94" s="108"/>
    </row>
    <row r="95" spans="1:19" ht="15" customHeight="1" x14ac:dyDescent="0.25">
      <c r="A95" s="109"/>
      <c r="B95" s="110"/>
      <c r="C95" s="110"/>
      <c r="D95" s="110"/>
      <c r="E95" s="110"/>
      <c r="F95" s="111"/>
      <c r="G95" s="111"/>
      <c r="H95" s="111"/>
    </row>
    <row r="96" spans="1:19" ht="15" customHeight="1" x14ac:dyDescent="0.25">
      <c r="A96" s="109"/>
      <c r="B96" s="110"/>
      <c r="C96" s="110"/>
      <c r="D96" s="110"/>
      <c r="E96" s="110"/>
      <c r="F96" s="111"/>
      <c r="G96" s="111"/>
      <c r="H96" s="111"/>
    </row>
    <row r="97" spans="1:8" ht="15" customHeight="1" x14ac:dyDescent="0.25">
      <c r="A97" s="109"/>
      <c r="B97" s="110"/>
      <c r="C97" s="110"/>
      <c r="D97" s="110"/>
      <c r="E97" s="110"/>
      <c r="F97" s="111"/>
      <c r="G97" s="111"/>
      <c r="H97" s="111"/>
    </row>
    <row r="98" spans="1:8" ht="15" customHeight="1" x14ac:dyDescent="0.25">
      <c r="A98" s="107"/>
      <c r="B98" s="104"/>
      <c r="C98" s="104"/>
      <c r="D98" s="104"/>
      <c r="E98" s="104"/>
      <c r="F98" s="108"/>
      <c r="G98" s="108"/>
      <c r="H98" s="108"/>
    </row>
    <row r="99" spans="1:8" ht="15" customHeight="1" x14ac:dyDescent="0.25">
      <c r="A99" s="109"/>
      <c r="B99" s="110"/>
      <c r="C99" s="110"/>
      <c r="D99" s="110"/>
      <c r="E99" s="110"/>
      <c r="F99" s="111"/>
      <c r="G99" s="111"/>
      <c r="H99" s="111"/>
    </row>
    <row r="100" spans="1:8" ht="15" customHeight="1" x14ac:dyDescent="0.25">
      <c r="A100" s="107"/>
      <c r="B100" s="110"/>
      <c r="C100" s="110"/>
      <c r="D100" s="110"/>
      <c r="E100" s="110"/>
      <c r="F100" s="111"/>
      <c r="G100" s="111"/>
      <c r="H100" s="111"/>
    </row>
    <row r="101" spans="1:8" ht="15" customHeight="1" x14ac:dyDescent="0.25">
      <c r="A101" s="109"/>
      <c r="B101" s="110"/>
      <c r="C101" s="110"/>
      <c r="D101" s="110"/>
      <c r="E101" s="110"/>
      <c r="F101" s="111"/>
      <c r="G101" s="111"/>
      <c r="H101" s="111"/>
    </row>
    <row r="102" spans="1:8" ht="15" customHeight="1" x14ac:dyDescent="0.25">
      <c r="A102" s="109"/>
      <c r="B102" s="110"/>
      <c r="C102" s="110"/>
      <c r="D102" s="110"/>
      <c r="E102" s="110"/>
      <c r="F102" s="111"/>
      <c r="G102" s="111"/>
      <c r="H102" s="111"/>
    </row>
    <row r="103" spans="1:8" ht="15" customHeight="1" x14ac:dyDescent="0.25">
      <c r="A103" s="109"/>
      <c r="B103" s="110"/>
      <c r="C103" s="110"/>
      <c r="D103" s="110"/>
      <c r="E103" s="110"/>
      <c r="F103" s="111"/>
      <c r="G103" s="111"/>
      <c r="H103" s="111"/>
    </row>
    <row r="104" spans="1:8" ht="15" customHeight="1" x14ac:dyDescent="0.25">
      <c r="A104" s="107"/>
      <c r="B104" s="112"/>
      <c r="C104" s="112"/>
      <c r="D104" s="112"/>
      <c r="E104" s="112"/>
      <c r="F104" s="113"/>
      <c r="G104" s="113"/>
      <c r="H104" s="113"/>
    </row>
    <row r="105" spans="1:8" ht="15" customHeight="1" x14ac:dyDescent="0.25">
      <c r="A105" s="109"/>
      <c r="B105" s="110"/>
      <c r="C105" s="110"/>
      <c r="D105" s="110"/>
      <c r="E105" s="110"/>
      <c r="F105" s="111"/>
      <c r="G105" s="111"/>
      <c r="H105" s="111"/>
    </row>
    <row r="106" spans="1:8" ht="15.75" customHeight="1" x14ac:dyDescent="0.25">
      <c r="A106" s="109"/>
      <c r="B106" s="110"/>
      <c r="C106" s="110"/>
      <c r="D106" s="110"/>
      <c r="E106" s="110"/>
      <c r="F106" s="111"/>
      <c r="G106" s="111"/>
      <c r="H106" s="111"/>
    </row>
    <row r="107" spans="1:8" ht="15.6" x14ac:dyDescent="0.25">
      <c r="A107" s="114"/>
      <c r="B107" s="115"/>
      <c r="C107" s="115"/>
      <c r="D107" s="115"/>
      <c r="E107" s="115"/>
      <c r="F107" s="116"/>
      <c r="G107" s="116"/>
      <c r="H107" s="116"/>
    </row>
    <row r="108" spans="1:8" ht="15.6" x14ac:dyDescent="0.25">
      <c r="A108" s="109"/>
      <c r="B108" s="110"/>
      <c r="C108" s="110"/>
      <c r="D108" s="110"/>
      <c r="E108" s="110"/>
      <c r="F108" s="111"/>
      <c r="G108" s="111"/>
      <c r="H108" s="111"/>
    </row>
    <row r="109" spans="1:8" ht="15.6" x14ac:dyDescent="0.25">
      <c r="A109" s="109"/>
      <c r="B109" s="110"/>
      <c r="C109" s="110"/>
      <c r="D109" s="110"/>
      <c r="E109" s="110"/>
      <c r="F109" s="111"/>
      <c r="G109" s="111"/>
      <c r="H109" s="111"/>
    </row>
    <row r="110" spans="1:8" ht="15.6" x14ac:dyDescent="0.25">
      <c r="A110" s="109"/>
      <c r="B110" s="110"/>
      <c r="C110" s="110"/>
      <c r="D110" s="110"/>
      <c r="E110" s="110"/>
      <c r="F110" s="111"/>
      <c r="G110" s="111"/>
      <c r="H110" s="111"/>
    </row>
  </sheetData>
  <mergeCells count="33">
    <mergeCell ref="I86:K86"/>
    <mergeCell ref="I85:K85"/>
    <mergeCell ref="I84:K84"/>
    <mergeCell ref="H81:H86"/>
    <mergeCell ref="A81:G86"/>
    <mergeCell ref="I83:K83"/>
    <mergeCell ref="I82:K82"/>
    <mergeCell ref="I81:K81"/>
    <mergeCell ref="A1:Q1"/>
    <mergeCell ref="L2:S4"/>
    <mergeCell ref="F2:K2"/>
    <mergeCell ref="H3:K4"/>
    <mergeCell ref="I5:K5"/>
    <mergeCell ref="S5:S9"/>
    <mergeCell ref="P5:P9"/>
    <mergeCell ref="O5:O9"/>
    <mergeCell ref="N5:N9"/>
    <mergeCell ref="M5:M9"/>
    <mergeCell ref="L5:L9"/>
    <mergeCell ref="Q5:Q9"/>
    <mergeCell ref="R5:R9"/>
    <mergeCell ref="A2:A9"/>
    <mergeCell ref="B2:B9"/>
    <mergeCell ref="A11:K11"/>
    <mergeCell ref="D2:D9"/>
    <mergeCell ref="E2:E9"/>
    <mergeCell ref="C2:C9"/>
    <mergeCell ref="G3:G9"/>
    <mergeCell ref="F3:F9"/>
    <mergeCell ref="H5:H9"/>
    <mergeCell ref="J6:J9"/>
    <mergeCell ref="K6:K9"/>
    <mergeCell ref="I6:I9"/>
  </mergeCells>
  <pageMargins left="0.433070868253708" right="0.23622046411037401" top="0.15748031437397" bottom="0.15748031437397" header="0.31496062874794001" footer="0.314960628747940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"/>
  <sheetViews>
    <sheetView workbookViewId="0"/>
  </sheetViews>
  <sheetFormatPr defaultColWidth="9" defaultRowHeight="9.6" x14ac:dyDescent="0.2"/>
  <cols>
    <col min="1" max="53" width="2.6640625" style="117" bestFit="1" customWidth="1"/>
    <col min="54" max="56" width="3.33203125" style="117" customWidth="1"/>
    <col min="57" max="57" width="9" style="117" customWidth="1"/>
    <col min="58" max="16384" width="9" style="117"/>
  </cols>
  <sheetData>
    <row r="1" spans="1:54" ht="42.75" customHeight="1" x14ac:dyDescent="0.2">
      <c r="C1" s="193" t="s">
        <v>166</v>
      </c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5"/>
    </row>
    <row r="2" spans="1:54" ht="12.75" customHeight="1" x14ac:dyDescent="0.2">
      <c r="A2" s="183" t="s">
        <v>167</v>
      </c>
      <c r="B2" s="189" t="s">
        <v>168</v>
      </c>
      <c r="C2" s="190"/>
      <c r="D2" s="190"/>
      <c r="E2" s="191"/>
      <c r="F2" s="187" t="s">
        <v>169</v>
      </c>
      <c r="G2" s="189" t="s">
        <v>170</v>
      </c>
      <c r="H2" s="190"/>
      <c r="I2" s="191"/>
      <c r="J2" s="187" t="s">
        <v>171</v>
      </c>
      <c r="K2" s="189" t="s">
        <v>172</v>
      </c>
      <c r="L2" s="190"/>
      <c r="M2" s="190"/>
      <c r="N2" s="191"/>
      <c r="O2" s="189" t="s">
        <v>173</v>
      </c>
      <c r="P2" s="190"/>
      <c r="Q2" s="190"/>
      <c r="R2" s="191"/>
      <c r="S2" s="187" t="s">
        <v>174</v>
      </c>
      <c r="T2" s="189" t="s">
        <v>175</v>
      </c>
      <c r="U2" s="190"/>
      <c r="V2" s="191"/>
      <c r="W2" s="187" t="s">
        <v>176</v>
      </c>
      <c r="X2" s="189" t="s">
        <v>177</v>
      </c>
      <c r="Y2" s="190"/>
      <c r="Z2" s="191"/>
      <c r="AA2" s="187" t="s">
        <v>178</v>
      </c>
      <c r="AB2" s="189" t="s">
        <v>179</v>
      </c>
      <c r="AC2" s="190"/>
      <c r="AD2" s="190"/>
      <c r="AE2" s="191"/>
      <c r="AF2" s="187" t="s">
        <v>180</v>
      </c>
      <c r="AG2" s="189" t="s">
        <v>181</v>
      </c>
      <c r="AH2" s="190"/>
      <c r="AI2" s="191"/>
      <c r="AJ2" s="187" t="s">
        <v>182</v>
      </c>
      <c r="AK2" s="189" t="s">
        <v>183</v>
      </c>
      <c r="AL2" s="190"/>
      <c r="AM2" s="190"/>
      <c r="AN2" s="191"/>
      <c r="AO2" s="189" t="s">
        <v>184</v>
      </c>
      <c r="AP2" s="190"/>
      <c r="AQ2" s="190"/>
      <c r="AR2" s="191"/>
      <c r="AS2" s="187" t="s">
        <v>185</v>
      </c>
      <c r="AT2" s="189" t="s">
        <v>186</v>
      </c>
      <c r="AU2" s="190"/>
      <c r="AV2" s="191"/>
      <c r="AW2" s="187" t="s">
        <v>187</v>
      </c>
      <c r="AX2" s="189" t="s">
        <v>188</v>
      </c>
      <c r="AY2" s="190"/>
      <c r="AZ2" s="190"/>
      <c r="BA2" s="191"/>
    </row>
    <row r="3" spans="1:54" ht="51" customHeight="1" x14ac:dyDescent="0.2">
      <c r="A3" s="184"/>
      <c r="B3" s="118" t="s">
        <v>189</v>
      </c>
      <c r="C3" s="118" t="s">
        <v>190</v>
      </c>
      <c r="D3" s="118" t="s">
        <v>191</v>
      </c>
      <c r="E3" s="118" t="s">
        <v>192</v>
      </c>
      <c r="F3" s="188"/>
      <c r="G3" s="118" t="s">
        <v>193</v>
      </c>
      <c r="H3" s="118" t="s">
        <v>194</v>
      </c>
      <c r="I3" s="118" t="s">
        <v>195</v>
      </c>
      <c r="J3" s="188"/>
      <c r="K3" s="118" t="s">
        <v>196</v>
      </c>
      <c r="L3" s="118" t="s">
        <v>197</v>
      </c>
      <c r="M3" s="118" t="s">
        <v>198</v>
      </c>
      <c r="N3" s="118" t="s">
        <v>199</v>
      </c>
      <c r="O3" s="118" t="s">
        <v>189</v>
      </c>
      <c r="P3" s="118" t="s">
        <v>190</v>
      </c>
      <c r="Q3" s="118" t="s">
        <v>191</v>
      </c>
      <c r="R3" s="118" t="s">
        <v>200</v>
      </c>
      <c r="S3" s="188"/>
      <c r="T3" s="118" t="s">
        <v>201</v>
      </c>
      <c r="U3" s="118" t="s">
        <v>202</v>
      </c>
      <c r="V3" s="118" t="s">
        <v>203</v>
      </c>
      <c r="W3" s="188"/>
      <c r="X3" s="118" t="s">
        <v>204</v>
      </c>
      <c r="Y3" s="118" t="s">
        <v>205</v>
      </c>
      <c r="Z3" s="118" t="s">
        <v>206</v>
      </c>
      <c r="AA3" s="188"/>
      <c r="AB3" s="118" t="s">
        <v>204</v>
      </c>
      <c r="AC3" s="118" t="s">
        <v>205</v>
      </c>
      <c r="AD3" s="118" t="s">
        <v>206</v>
      </c>
      <c r="AE3" s="118" t="s">
        <v>207</v>
      </c>
      <c r="AF3" s="188"/>
      <c r="AG3" s="118" t="s">
        <v>193</v>
      </c>
      <c r="AH3" s="118" t="s">
        <v>194</v>
      </c>
      <c r="AI3" s="118" t="s">
        <v>195</v>
      </c>
      <c r="AJ3" s="188"/>
      <c r="AK3" s="118" t="s">
        <v>208</v>
      </c>
      <c r="AL3" s="118" t="s">
        <v>209</v>
      </c>
      <c r="AM3" s="118" t="s">
        <v>210</v>
      </c>
      <c r="AN3" s="118" t="s">
        <v>211</v>
      </c>
      <c r="AO3" s="118" t="s">
        <v>189</v>
      </c>
      <c r="AP3" s="118" t="s">
        <v>190</v>
      </c>
      <c r="AQ3" s="118" t="s">
        <v>191</v>
      </c>
      <c r="AR3" s="118" t="s">
        <v>200</v>
      </c>
      <c r="AS3" s="188"/>
      <c r="AT3" s="118" t="s">
        <v>212</v>
      </c>
      <c r="AU3" s="118" t="s">
        <v>213</v>
      </c>
      <c r="AV3" s="118" t="s">
        <v>195</v>
      </c>
      <c r="AW3" s="188"/>
      <c r="AX3" s="118" t="s">
        <v>196</v>
      </c>
      <c r="AY3" s="118" t="s">
        <v>197</v>
      </c>
      <c r="AZ3" s="118" t="s">
        <v>198</v>
      </c>
      <c r="BA3" s="118" t="s">
        <v>214</v>
      </c>
    </row>
    <row r="4" spans="1:54" ht="20.25" customHeight="1" x14ac:dyDescent="0.2">
      <c r="A4" s="185"/>
      <c r="B4" s="119">
        <v>1</v>
      </c>
      <c r="C4" s="120">
        <v>2</v>
      </c>
      <c r="D4" s="119">
        <v>3</v>
      </c>
      <c r="E4" s="120">
        <v>4</v>
      </c>
      <c r="F4" s="119">
        <v>5</v>
      </c>
      <c r="G4" s="120">
        <v>6</v>
      </c>
      <c r="H4" s="119">
        <v>7</v>
      </c>
      <c r="I4" s="120">
        <v>8</v>
      </c>
      <c r="J4" s="119">
        <v>9</v>
      </c>
      <c r="K4" s="120">
        <v>10</v>
      </c>
      <c r="L4" s="119">
        <v>11</v>
      </c>
      <c r="M4" s="120">
        <v>12</v>
      </c>
      <c r="N4" s="119">
        <v>13</v>
      </c>
      <c r="O4" s="120">
        <v>14</v>
      </c>
      <c r="P4" s="119">
        <v>15</v>
      </c>
      <c r="Q4" s="120">
        <v>16</v>
      </c>
      <c r="R4" s="119">
        <v>17</v>
      </c>
      <c r="S4" s="120">
        <v>18</v>
      </c>
      <c r="T4" s="119">
        <v>19</v>
      </c>
      <c r="U4" s="120">
        <v>20</v>
      </c>
      <c r="V4" s="119">
        <v>21</v>
      </c>
      <c r="W4" s="120">
        <v>22</v>
      </c>
      <c r="X4" s="119">
        <v>23</v>
      </c>
      <c r="Y4" s="120">
        <v>24</v>
      </c>
      <c r="Z4" s="119">
        <v>25</v>
      </c>
      <c r="AA4" s="120">
        <v>26</v>
      </c>
      <c r="AB4" s="119">
        <v>27</v>
      </c>
      <c r="AC4" s="120">
        <v>28</v>
      </c>
      <c r="AD4" s="119">
        <v>29</v>
      </c>
      <c r="AE4" s="120">
        <v>30</v>
      </c>
      <c r="AF4" s="119">
        <v>31</v>
      </c>
      <c r="AG4" s="120">
        <v>32</v>
      </c>
      <c r="AH4" s="119">
        <v>33</v>
      </c>
      <c r="AI4" s="120">
        <v>34</v>
      </c>
      <c r="AJ4" s="119">
        <v>35</v>
      </c>
      <c r="AK4" s="120">
        <v>36</v>
      </c>
      <c r="AL4" s="119">
        <v>37</v>
      </c>
      <c r="AM4" s="120">
        <v>38</v>
      </c>
      <c r="AN4" s="119">
        <v>39</v>
      </c>
      <c r="AO4" s="120">
        <v>40</v>
      </c>
      <c r="AP4" s="119">
        <v>41</v>
      </c>
      <c r="AQ4" s="120">
        <v>42</v>
      </c>
      <c r="AR4" s="119">
        <v>43</v>
      </c>
      <c r="AS4" s="120">
        <v>44</v>
      </c>
      <c r="AT4" s="119">
        <v>45</v>
      </c>
      <c r="AU4" s="120">
        <v>46</v>
      </c>
      <c r="AV4" s="119">
        <v>47</v>
      </c>
      <c r="AW4" s="120">
        <v>48</v>
      </c>
      <c r="AX4" s="119">
        <v>49</v>
      </c>
      <c r="AY4" s="120">
        <v>50</v>
      </c>
      <c r="AZ4" s="119">
        <v>51</v>
      </c>
      <c r="BA4" s="120">
        <v>52</v>
      </c>
      <c r="BB4" s="121"/>
    </row>
    <row r="5" spans="1:54" ht="16.5" customHeight="1" x14ac:dyDescent="0.2">
      <c r="A5" s="122">
        <v>1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>
        <v>18</v>
      </c>
      <c r="T5" s="122" t="s">
        <v>215</v>
      </c>
      <c r="U5" s="122" t="s">
        <v>215</v>
      </c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>
        <v>21</v>
      </c>
      <c r="AQ5" s="122" t="s">
        <v>216</v>
      </c>
      <c r="AR5" s="122" t="s">
        <v>216</v>
      </c>
      <c r="AS5" s="122" t="s">
        <v>215</v>
      </c>
      <c r="AT5" s="122" t="s">
        <v>215</v>
      </c>
      <c r="AU5" s="122" t="s">
        <v>215</v>
      </c>
      <c r="AV5" s="122" t="s">
        <v>215</v>
      </c>
      <c r="AW5" s="122" t="s">
        <v>215</v>
      </c>
      <c r="AX5" s="122" t="s">
        <v>215</v>
      </c>
      <c r="AY5" s="122" t="s">
        <v>215</v>
      </c>
      <c r="AZ5" s="122" t="s">
        <v>215</v>
      </c>
      <c r="BA5" s="122" t="s">
        <v>215</v>
      </c>
    </row>
    <row r="6" spans="1:54" ht="16.5" customHeight="1" x14ac:dyDescent="0.2">
      <c r="A6" s="123">
        <v>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>
        <v>16</v>
      </c>
      <c r="R6" s="123" t="s">
        <v>216</v>
      </c>
      <c r="S6" s="122" t="s">
        <v>215</v>
      </c>
      <c r="T6" s="123" t="s">
        <v>215</v>
      </c>
      <c r="U6" s="122"/>
      <c r="V6" s="123"/>
      <c r="W6" s="123"/>
      <c r="X6" s="122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>
        <v>19</v>
      </c>
      <c r="AN6" s="123" t="s">
        <v>217</v>
      </c>
      <c r="AO6" s="123" t="s">
        <v>217</v>
      </c>
      <c r="AP6" s="123" t="s">
        <v>217</v>
      </c>
      <c r="AQ6" s="123" t="s">
        <v>217</v>
      </c>
      <c r="AR6" s="122" t="s">
        <v>216</v>
      </c>
      <c r="AS6" s="122" t="s">
        <v>215</v>
      </c>
      <c r="AT6" s="123" t="s">
        <v>215</v>
      </c>
      <c r="AU6" s="122" t="s">
        <v>215</v>
      </c>
      <c r="AV6" s="122" t="s">
        <v>215</v>
      </c>
      <c r="AW6" s="122" t="s">
        <v>215</v>
      </c>
      <c r="AX6" s="122" t="s">
        <v>215</v>
      </c>
      <c r="AY6" s="122" t="s">
        <v>215</v>
      </c>
      <c r="AZ6" s="122" t="s">
        <v>215</v>
      </c>
      <c r="BA6" s="122" t="s">
        <v>215</v>
      </c>
    </row>
    <row r="7" spans="1:54" ht="16.5" customHeight="1" x14ac:dyDescent="0.2">
      <c r="A7" s="181">
        <v>3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>
        <v>12</v>
      </c>
      <c r="N7" s="181" t="s">
        <v>217</v>
      </c>
      <c r="O7" s="181" t="s">
        <v>217</v>
      </c>
      <c r="P7" s="181" t="s">
        <v>217</v>
      </c>
      <c r="Q7" s="181" t="s">
        <v>217</v>
      </c>
      <c r="R7" s="181" t="s">
        <v>215</v>
      </c>
      <c r="S7" s="181" t="s">
        <v>215</v>
      </c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>
        <v>15</v>
      </c>
      <c r="AI7" s="181" t="s">
        <v>216</v>
      </c>
      <c r="AJ7" s="181">
        <v>8</v>
      </c>
      <c r="AK7" s="181">
        <v>8</v>
      </c>
      <c r="AL7" s="181">
        <v>8</v>
      </c>
      <c r="AM7" s="181">
        <v>8</v>
      </c>
      <c r="AN7" s="181">
        <v>8</v>
      </c>
      <c r="AO7" s="181">
        <v>8</v>
      </c>
      <c r="AP7" s="181">
        <v>8</v>
      </c>
      <c r="AQ7" s="181">
        <v>8</v>
      </c>
      <c r="AR7" s="181">
        <v>8</v>
      </c>
      <c r="AS7" s="181" t="s">
        <v>215</v>
      </c>
      <c r="AT7" s="181" t="s">
        <v>215</v>
      </c>
      <c r="AU7" s="181" t="s">
        <v>215</v>
      </c>
      <c r="AV7" s="181" t="s">
        <v>215</v>
      </c>
      <c r="AW7" s="181" t="s">
        <v>215</v>
      </c>
      <c r="AX7" s="181" t="s">
        <v>215</v>
      </c>
      <c r="AY7" s="181" t="s">
        <v>215</v>
      </c>
      <c r="AZ7" s="181" t="s">
        <v>215</v>
      </c>
      <c r="BA7" s="181" t="s">
        <v>215</v>
      </c>
    </row>
    <row r="8" spans="1:54" ht="16.5" customHeight="1" x14ac:dyDescent="0.2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</row>
    <row r="9" spans="1:54" ht="16.5" customHeight="1" x14ac:dyDescent="0.2">
      <c r="A9" s="181">
        <v>4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>
        <v>16</v>
      </c>
      <c r="R9" s="181" t="s">
        <v>215</v>
      </c>
      <c r="S9" s="181" t="s">
        <v>215</v>
      </c>
      <c r="T9" s="181"/>
      <c r="U9" s="181"/>
      <c r="V9" s="181"/>
      <c r="W9" s="181"/>
      <c r="X9" s="181"/>
      <c r="Y9" s="181"/>
      <c r="Z9" s="181"/>
      <c r="AA9" s="181" t="s">
        <v>218</v>
      </c>
      <c r="AB9" s="181" t="s">
        <v>218</v>
      </c>
      <c r="AC9" s="181">
        <v>8</v>
      </c>
      <c r="AD9" s="181">
        <v>8</v>
      </c>
      <c r="AE9" s="181">
        <v>8</v>
      </c>
      <c r="AF9" s="181">
        <v>8</v>
      </c>
      <c r="AG9" s="181">
        <v>8</v>
      </c>
      <c r="AH9" s="181">
        <v>8</v>
      </c>
      <c r="AI9" s="181" t="s">
        <v>219</v>
      </c>
      <c r="AJ9" s="181" t="s">
        <v>219</v>
      </c>
      <c r="AK9" s="181" t="s">
        <v>219</v>
      </c>
      <c r="AL9" s="181" t="s">
        <v>219</v>
      </c>
      <c r="AM9" s="181" t="s">
        <v>220</v>
      </c>
      <c r="AN9" s="181" t="s">
        <v>220</v>
      </c>
      <c r="AO9" s="181" t="s">
        <v>220</v>
      </c>
      <c r="AP9" s="181" t="s">
        <v>220</v>
      </c>
      <c r="AQ9" s="181" t="s">
        <v>221</v>
      </c>
      <c r="AR9" s="181" t="s">
        <v>221</v>
      </c>
      <c r="AS9" s="181" t="s">
        <v>55</v>
      </c>
      <c r="AT9" s="181" t="s">
        <v>55</v>
      </c>
      <c r="AU9" s="181" t="s">
        <v>55</v>
      </c>
      <c r="AV9" s="181" t="s">
        <v>55</v>
      </c>
      <c r="AW9" s="181" t="s">
        <v>55</v>
      </c>
      <c r="AX9" s="181" t="s">
        <v>55</v>
      </c>
      <c r="AY9" s="181" t="s">
        <v>55</v>
      </c>
      <c r="AZ9" s="181" t="s">
        <v>55</v>
      </c>
      <c r="BA9" s="181" t="s">
        <v>55</v>
      </c>
    </row>
    <row r="10" spans="1:54" ht="16.5" customHeight="1" x14ac:dyDescent="0.2">
      <c r="A10" s="182"/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</row>
    <row r="12" spans="1:54" x14ac:dyDescent="0.2">
      <c r="A12" s="186"/>
    </row>
    <row r="13" spans="1:54" ht="12.75" customHeight="1" x14ac:dyDescent="0.2">
      <c r="A13" s="186"/>
      <c r="D13" s="124"/>
      <c r="E13" s="192" t="s">
        <v>222</v>
      </c>
      <c r="F13" s="192"/>
      <c r="G13" s="192"/>
      <c r="H13" s="192"/>
      <c r="I13" s="192"/>
      <c r="J13" s="192"/>
      <c r="K13" s="124"/>
      <c r="L13" s="124"/>
      <c r="M13" s="124"/>
      <c r="N13" s="124"/>
      <c r="O13" s="192" t="s">
        <v>223</v>
      </c>
      <c r="P13" s="192"/>
      <c r="Q13" s="192"/>
      <c r="R13" s="192"/>
      <c r="S13" s="192"/>
      <c r="T13" s="192"/>
      <c r="U13" s="124"/>
      <c r="V13" s="124"/>
      <c r="W13" s="124"/>
      <c r="X13" s="124"/>
      <c r="Y13" s="124"/>
      <c r="Z13" s="124"/>
      <c r="AA13" s="192" t="s">
        <v>224</v>
      </c>
      <c r="AB13" s="192"/>
      <c r="AC13" s="192"/>
      <c r="AD13" s="192"/>
      <c r="AE13" s="192"/>
      <c r="AF13" s="192"/>
      <c r="AG13" s="192"/>
      <c r="AH13" s="192"/>
      <c r="AI13" s="192"/>
      <c r="AJ13" s="124"/>
      <c r="AK13" s="124"/>
      <c r="AL13" s="124"/>
      <c r="AM13" s="124"/>
      <c r="AN13" s="124"/>
      <c r="AO13" s="192" t="s">
        <v>225</v>
      </c>
      <c r="AP13" s="192"/>
      <c r="AQ13" s="192"/>
      <c r="AR13" s="192"/>
      <c r="AS13" s="192"/>
      <c r="AT13" s="192"/>
      <c r="AU13" s="192"/>
      <c r="AV13" s="192"/>
      <c r="AW13" s="192"/>
    </row>
    <row r="14" spans="1:54" x14ac:dyDescent="0.2">
      <c r="A14" s="186"/>
      <c r="D14" s="122" t="s">
        <v>216</v>
      </c>
      <c r="E14" s="192"/>
      <c r="F14" s="192"/>
      <c r="G14" s="192"/>
      <c r="H14" s="192"/>
      <c r="I14" s="192"/>
      <c r="J14" s="192"/>
      <c r="K14" s="124"/>
      <c r="L14" s="124"/>
      <c r="M14" s="124"/>
      <c r="N14" s="122" t="s">
        <v>215</v>
      </c>
      <c r="O14" s="192"/>
      <c r="P14" s="192"/>
      <c r="Q14" s="192"/>
      <c r="R14" s="192"/>
      <c r="S14" s="192"/>
      <c r="T14" s="192"/>
      <c r="U14" s="124"/>
      <c r="V14" s="124"/>
      <c r="W14" s="124"/>
      <c r="X14" s="124"/>
      <c r="Y14" s="124"/>
      <c r="Z14" s="122">
        <v>8</v>
      </c>
      <c r="AA14" s="192"/>
      <c r="AB14" s="192"/>
      <c r="AC14" s="192"/>
      <c r="AD14" s="192"/>
      <c r="AE14" s="192"/>
      <c r="AF14" s="192"/>
      <c r="AG14" s="192"/>
      <c r="AH14" s="192"/>
      <c r="AI14" s="192"/>
      <c r="AJ14" s="124"/>
      <c r="AK14" s="124"/>
      <c r="AL14" s="124"/>
      <c r="AM14" s="124"/>
      <c r="AN14" s="122" t="s">
        <v>220</v>
      </c>
      <c r="AO14" s="192"/>
      <c r="AP14" s="192"/>
      <c r="AQ14" s="192"/>
      <c r="AR14" s="192"/>
      <c r="AS14" s="192"/>
      <c r="AT14" s="192"/>
      <c r="AU14" s="192"/>
      <c r="AV14" s="192"/>
      <c r="AW14" s="192"/>
    </row>
    <row r="15" spans="1:54" x14ac:dyDescent="0.2">
      <c r="A15" s="186"/>
      <c r="D15" s="124"/>
      <c r="E15" s="192"/>
      <c r="F15" s="192"/>
      <c r="G15" s="192"/>
      <c r="H15" s="192"/>
      <c r="I15" s="192"/>
      <c r="J15" s="192"/>
      <c r="K15" s="124"/>
      <c r="L15" s="124"/>
      <c r="M15" s="124"/>
      <c r="N15" s="124"/>
      <c r="O15" s="192"/>
      <c r="P15" s="192"/>
      <c r="Q15" s="192"/>
      <c r="R15" s="192"/>
      <c r="S15" s="192"/>
      <c r="T15" s="192"/>
      <c r="U15" s="124"/>
      <c r="V15" s="124"/>
      <c r="W15" s="124"/>
      <c r="X15" s="124"/>
      <c r="Y15" s="124"/>
      <c r="Z15" s="124"/>
      <c r="AA15" s="192"/>
      <c r="AB15" s="192"/>
      <c r="AC15" s="192"/>
      <c r="AD15" s="192"/>
      <c r="AE15" s="192"/>
      <c r="AF15" s="192"/>
      <c r="AG15" s="192"/>
      <c r="AH15" s="192"/>
      <c r="AI15" s="192"/>
      <c r="AJ15" s="124"/>
      <c r="AK15" s="124"/>
      <c r="AL15" s="124"/>
      <c r="AM15" s="124"/>
      <c r="AN15" s="124"/>
      <c r="AO15" s="192"/>
      <c r="AP15" s="192"/>
      <c r="AQ15" s="192"/>
      <c r="AR15" s="192"/>
      <c r="AS15" s="192"/>
      <c r="AT15" s="192"/>
      <c r="AU15" s="192"/>
      <c r="AV15" s="192"/>
      <c r="AW15" s="192"/>
    </row>
    <row r="16" spans="1:54" x14ac:dyDescent="0.2">
      <c r="A16" s="186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</row>
    <row r="17" spans="1:49" x14ac:dyDescent="0.2">
      <c r="A17" s="186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</row>
    <row r="18" spans="1:49" x14ac:dyDescent="0.2">
      <c r="A18" s="186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</row>
    <row r="19" spans="1:49" ht="12.75" customHeight="1" x14ac:dyDescent="0.2">
      <c r="A19" s="186"/>
      <c r="D19" s="124"/>
      <c r="E19" s="192" t="s">
        <v>226</v>
      </c>
      <c r="F19" s="192"/>
      <c r="G19" s="192"/>
      <c r="H19" s="192"/>
      <c r="I19" s="192"/>
      <c r="J19" s="192"/>
      <c r="K19" s="124"/>
      <c r="L19" s="124"/>
      <c r="M19" s="124"/>
      <c r="N19" s="124"/>
      <c r="O19" s="192" t="s">
        <v>126</v>
      </c>
      <c r="P19" s="192"/>
      <c r="Q19" s="192"/>
      <c r="R19" s="192"/>
      <c r="S19" s="192"/>
      <c r="T19" s="192"/>
      <c r="U19" s="124"/>
      <c r="V19" s="124"/>
      <c r="W19" s="124"/>
      <c r="X19" s="124"/>
      <c r="Y19" s="124"/>
      <c r="Z19" s="124"/>
      <c r="AA19" s="192" t="s">
        <v>227</v>
      </c>
      <c r="AB19" s="192"/>
      <c r="AC19" s="192"/>
      <c r="AD19" s="192"/>
      <c r="AE19" s="192"/>
      <c r="AF19" s="192"/>
      <c r="AG19" s="192"/>
      <c r="AH19" s="192"/>
      <c r="AI19" s="192"/>
      <c r="AJ19" s="124"/>
      <c r="AK19" s="124"/>
      <c r="AL19" s="124"/>
      <c r="AM19" s="124"/>
      <c r="AN19" s="124"/>
      <c r="AO19" s="192" t="s">
        <v>225</v>
      </c>
      <c r="AP19" s="192"/>
      <c r="AQ19" s="192"/>
      <c r="AR19" s="192"/>
      <c r="AS19" s="192"/>
      <c r="AT19" s="192"/>
      <c r="AU19" s="192"/>
      <c r="AV19" s="192"/>
      <c r="AW19" s="192"/>
    </row>
    <row r="20" spans="1:49" x14ac:dyDescent="0.2">
      <c r="A20" s="186"/>
      <c r="D20" s="122"/>
      <c r="E20" s="192"/>
      <c r="F20" s="192"/>
      <c r="G20" s="192"/>
      <c r="H20" s="192"/>
      <c r="I20" s="192"/>
      <c r="J20" s="192"/>
      <c r="K20" s="124"/>
      <c r="L20" s="124"/>
      <c r="M20" s="124"/>
      <c r="N20" s="122" t="s">
        <v>217</v>
      </c>
      <c r="O20" s="192"/>
      <c r="P20" s="192"/>
      <c r="Q20" s="192"/>
      <c r="R20" s="192"/>
      <c r="S20" s="192"/>
      <c r="T20" s="192"/>
      <c r="U20" s="124"/>
      <c r="V20" s="124"/>
      <c r="W20" s="124"/>
      <c r="X20" s="124"/>
      <c r="Y20" s="124"/>
      <c r="Z20" s="122" t="s">
        <v>219</v>
      </c>
      <c r="AA20" s="192"/>
      <c r="AB20" s="192"/>
      <c r="AC20" s="192"/>
      <c r="AD20" s="192"/>
      <c r="AE20" s="192"/>
      <c r="AF20" s="192"/>
      <c r="AG20" s="192"/>
      <c r="AH20" s="192"/>
      <c r="AI20" s="192"/>
      <c r="AJ20" s="124"/>
      <c r="AK20" s="124"/>
      <c r="AL20" s="124"/>
      <c r="AM20" s="124"/>
      <c r="AN20" s="122" t="s">
        <v>221</v>
      </c>
      <c r="AO20" s="192"/>
      <c r="AP20" s="192"/>
      <c r="AQ20" s="192"/>
      <c r="AR20" s="192"/>
      <c r="AS20" s="192"/>
      <c r="AT20" s="192"/>
      <c r="AU20" s="192"/>
      <c r="AV20" s="192"/>
      <c r="AW20" s="192"/>
    </row>
    <row r="21" spans="1:49" x14ac:dyDescent="0.2">
      <c r="A21" s="186"/>
      <c r="D21" s="124"/>
      <c r="E21" s="192"/>
      <c r="F21" s="192"/>
      <c r="G21" s="192"/>
      <c r="H21" s="192"/>
      <c r="I21" s="192"/>
      <c r="J21" s="192"/>
      <c r="K21" s="124"/>
      <c r="L21" s="124"/>
      <c r="M21" s="124"/>
      <c r="N21" s="124"/>
      <c r="O21" s="192"/>
      <c r="P21" s="192"/>
      <c r="Q21" s="192"/>
      <c r="R21" s="192"/>
      <c r="S21" s="192"/>
      <c r="T21" s="192"/>
      <c r="U21" s="124"/>
      <c r="V21" s="124"/>
      <c r="W21" s="124"/>
      <c r="X21" s="124"/>
      <c r="Y21" s="124"/>
      <c r="Z21" s="124"/>
      <c r="AA21" s="192"/>
      <c r="AB21" s="192"/>
      <c r="AC21" s="192"/>
      <c r="AD21" s="192"/>
      <c r="AE21" s="192"/>
      <c r="AF21" s="192"/>
      <c r="AG21" s="192"/>
      <c r="AH21" s="192"/>
      <c r="AI21" s="192"/>
      <c r="AJ21" s="124"/>
      <c r="AK21" s="124"/>
      <c r="AL21" s="124"/>
      <c r="AM21" s="124"/>
      <c r="AN21" s="124"/>
      <c r="AO21" s="192"/>
      <c r="AP21" s="192"/>
      <c r="AQ21" s="192"/>
      <c r="AR21" s="192"/>
      <c r="AS21" s="192"/>
      <c r="AT21" s="192"/>
      <c r="AU21" s="192"/>
      <c r="AV21" s="192"/>
      <c r="AW21" s="192"/>
    </row>
    <row r="22" spans="1:49" x14ac:dyDescent="0.2">
      <c r="A22" s="186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</row>
  </sheetData>
  <mergeCells count="138">
    <mergeCell ref="AF2:AF3"/>
    <mergeCell ref="AB2:AE2"/>
    <mergeCell ref="AA2:AA3"/>
    <mergeCell ref="X2:Z2"/>
    <mergeCell ref="W2:W3"/>
    <mergeCell ref="T2:V2"/>
    <mergeCell ref="AX2:BA2"/>
    <mergeCell ref="C1:AW1"/>
    <mergeCell ref="AM7:AM8"/>
    <mergeCell ref="AL7:AL8"/>
    <mergeCell ref="AK7:AK8"/>
    <mergeCell ref="AJ7:AJ8"/>
    <mergeCell ref="AI7:AI8"/>
    <mergeCell ref="AH7:AH8"/>
    <mergeCell ref="AG7:AG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Y9:Y10"/>
    <mergeCell ref="D9:D10"/>
    <mergeCell ref="F9:F10"/>
    <mergeCell ref="G9:G10"/>
    <mergeCell ref="H9:H10"/>
    <mergeCell ref="K9:K10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V7:V8"/>
    <mergeCell ref="S7:S8"/>
    <mergeCell ref="T7:T8"/>
    <mergeCell ref="U7:U8"/>
    <mergeCell ref="AA19:AI21"/>
    <mergeCell ref="AO19:AW21"/>
    <mergeCell ref="AO13:AW15"/>
    <mergeCell ref="AA13:AI15"/>
    <mergeCell ref="O19:T21"/>
    <mergeCell ref="O9:O10"/>
    <mergeCell ref="O13:T15"/>
    <mergeCell ref="Q9:Q10"/>
    <mergeCell ref="E19:J21"/>
    <mergeCell ref="E13:J15"/>
    <mergeCell ref="I9:I10"/>
    <mergeCell ref="E9:E10"/>
    <mergeCell ref="J9:J10"/>
    <mergeCell ref="V9:V10"/>
    <mergeCell ref="U9:U10"/>
    <mergeCell ref="T9:T10"/>
    <mergeCell ref="S9:S10"/>
    <mergeCell ref="R9:R10"/>
    <mergeCell ref="P9:P10"/>
    <mergeCell ref="N9:N10"/>
    <mergeCell ref="M9:M10"/>
    <mergeCell ref="L9:L10"/>
    <mergeCell ref="X9:X10"/>
    <mergeCell ref="W9:W10"/>
    <mergeCell ref="F2:F3"/>
    <mergeCell ref="B2:E2"/>
    <mergeCell ref="AW7:AW8"/>
    <mergeCell ref="AV7:AV8"/>
    <mergeCell ref="AU7:AU8"/>
    <mergeCell ref="AT7:AT8"/>
    <mergeCell ref="AS7:AS8"/>
    <mergeCell ref="AR7:AR8"/>
    <mergeCell ref="AQ7:AQ8"/>
    <mergeCell ref="AP7:AP8"/>
    <mergeCell ref="AO7:AO8"/>
    <mergeCell ref="AN7:AN8"/>
    <mergeCell ref="G2:I2"/>
    <mergeCell ref="J2:J3"/>
    <mergeCell ref="S2:S3"/>
    <mergeCell ref="O2:R2"/>
    <mergeCell ref="K2:N2"/>
    <mergeCell ref="AW2:AW3"/>
    <mergeCell ref="AT2:AV2"/>
    <mergeCell ref="AS2:AS3"/>
    <mergeCell ref="AO2:AR2"/>
    <mergeCell ref="AK2:AN2"/>
    <mergeCell ref="AJ2:AJ3"/>
    <mergeCell ref="AG2:AI2"/>
    <mergeCell ref="A2:A4"/>
    <mergeCell ref="A7:A8"/>
    <mergeCell ref="A9:A10"/>
    <mergeCell ref="A12:A22"/>
    <mergeCell ref="B9:B10"/>
    <mergeCell ref="B7:B8"/>
    <mergeCell ref="C7:C8"/>
    <mergeCell ref="D7:D8"/>
    <mergeCell ref="E7:E8"/>
    <mergeCell ref="C9:C10"/>
    <mergeCell ref="AG9:AG10"/>
    <mergeCell ref="AF9:AF10"/>
    <mergeCell ref="AE9:AE10"/>
    <mergeCell ref="AD9:AD10"/>
    <mergeCell ref="AC9:AC10"/>
    <mergeCell ref="AB9:AB10"/>
    <mergeCell ref="AA9:AA10"/>
    <mergeCell ref="Z9:Z10"/>
    <mergeCell ref="BA7:BA8"/>
    <mergeCell ref="AZ7:AZ8"/>
    <mergeCell ref="BA9:BA10"/>
    <mergeCell ref="AZ9:AZ10"/>
    <mergeCell ref="AY7:AY8"/>
    <mergeCell ref="AX7:AX8"/>
    <mergeCell ref="AF7:AF8"/>
    <mergeCell ref="AP9:AP10"/>
    <mergeCell ref="AO9:AO10"/>
    <mergeCell ref="AN9:AN10"/>
    <mergeCell ref="AM9:AM10"/>
    <mergeCell ref="AL9:AL10"/>
    <mergeCell ref="AK9:AK10"/>
    <mergeCell ref="AJ9:AJ10"/>
    <mergeCell ref="AI9:AI10"/>
    <mergeCell ref="AH9:AH10"/>
    <mergeCell ref="AY9:AY10"/>
    <mergeCell ref="AX9:AX10"/>
    <mergeCell ref="AW9:AW10"/>
    <mergeCell ref="AV9:AV10"/>
    <mergeCell ref="AU9:AU10"/>
    <mergeCell ref="AT9:AT10"/>
    <mergeCell ref="AS9:AS10"/>
    <mergeCell ref="AR9:AR10"/>
    <mergeCell ref="AQ9:AQ10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ПМНО</vt:lpstr>
      <vt:lpstr>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Лейла Мержоева</cp:lastModifiedBy>
  <dcterms:modified xsi:type="dcterms:W3CDTF">2024-11-01T11:02:37Z</dcterms:modified>
</cp:coreProperties>
</file>